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_ECONOMETRY\2016_2017\"/>
    </mc:Choice>
  </mc:AlternateContent>
  <bookViews>
    <workbookView xWindow="90" yWindow="45" windowWidth="15165" windowHeight="9885" activeTab="1"/>
  </bookViews>
  <sheets>
    <sheet name="ΑΝΕΡΓΙΑ" sheetId="4" r:id="rId1"/>
    <sheet name="DATA_SPSS" sheetId="5" r:id="rId2"/>
  </sheets>
  <calcPr calcId="152511"/>
</workbook>
</file>

<file path=xl/calcChain.xml><?xml version="1.0" encoding="utf-8"?>
<calcChain xmlns="http://schemas.openxmlformats.org/spreadsheetml/2006/main">
  <c r="X12" i="4" l="1"/>
  <c r="Z5" i="4" l="1"/>
  <c r="Z4" i="4"/>
  <c r="Z3" i="4"/>
  <c r="N5" i="4" l="1"/>
  <c r="O5" i="4" s="1"/>
  <c r="V5" i="4" s="1"/>
  <c r="N4" i="4"/>
  <c r="N3" i="4"/>
  <c r="O3" i="4" s="1"/>
  <c r="V3" i="4" s="1"/>
  <c r="M5" i="4"/>
  <c r="U5" i="4" s="1"/>
  <c r="M4" i="4"/>
  <c r="U4" i="4" s="1"/>
  <c r="M3" i="4"/>
  <c r="B3" i="4"/>
  <c r="C8" i="4" s="1"/>
  <c r="X11" i="4" l="1"/>
  <c r="W11" i="4"/>
  <c r="W5" i="4"/>
  <c r="U3" i="4"/>
  <c r="G8" i="4"/>
  <c r="X5" i="4"/>
  <c r="O4" i="4"/>
  <c r="V4" i="4" s="1"/>
  <c r="X4" i="4" s="1"/>
  <c r="P3" i="4"/>
  <c r="P5" i="4"/>
  <c r="I8" i="4"/>
  <c r="H8" i="4"/>
  <c r="C4" i="4"/>
  <c r="C46" i="4"/>
  <c r="C34" i="4"/>
  <c r="C45" i="4"/>
  <c r="C47" i="4"/>
  <c r="C43" i="4"/>
  <c r="C39" i="4"/>
  <c r="C35" i="4"/>
  <c r="C31" i="4"/>
  <c r="C27" i="4"/>
  <c r="C23" i="4"/>
  <c r="C19" i="4"/>
  <c r="C15" i="4"/>
  <c r="C11" i="4"/>
  <c r="C7" i="4"/>
  <c r="C38" i="4"/>
  <c r="C26" i="4"/>
  <c r="C22" i="4"/>
  <c r="C18" i="4"/>
  <c r="C14" i="4"/>
  <c r="C10" i="4"/>
  <c r="C6" i="4"/>
  <c r="C42" i="4"/>
  <c r="C30" i="4"/>
  <c r="C33" i="4"/>
  <c r="C13" i="4"/>
  <c r="C5" i="4"/>
  <c r="C41" i="4"/>
  <c r="C37" i="4"/>
  <c r="C29" i="4"/>
  <c r="C25" i="4"/>
  <c r="C21" i="4"/>
  <c r="C17" i="4"/>
  <c r="C9" i="4"/>
  <c r="C48" i="4"/>
  <c r="C44" i="4"/>
  <c r="C40" i="4"/>
  <c r="C36" i="4"/>
  <c r="C32" i="4"/>
  <c r="C28" i="4"/>
  <c r="C24" i="4"/>
  <c r="C20" i="4"/>
  <c r="C16" i="4"/>
  <c r="C12" i="4"/>
  <c r="X10" i="4" l="1"/>
  <c r="X9" i="4"/>
  <c r="W9" i="4"/>
  <c r="X3" i="4"/>
  <c r="W10" i="4"/>
  <c r="W3" i="4"/>
  <c r="W4" i="4"/>
  <c r="P4" i="4"/>
  <c r="H29" i="4"/>
  <c r="I29" i="4"/>
  <c r="G29" i="4"/>
  <c r="I6" i="4"/>
  <c r="G6" i="4"/>
  <c r="H6" i="4"/>
  <c r="I22" i="4"/>
  <c r="G22" i="4"/>
  <c r="H22" i="4"/>
  <c r="G11" i="4"/>
  <c r="H11" i="4"/>
  <c r="I11" i="4"/>
  <c r="G27" i="4"/>
  <c r="H27" i="4"/>
  <c r="I27" i="4"/>
  <c r="G43" i="4"/>
  <c r="H43" i="4"/>
  <c r="I43" i="4"/>
  <c r="I46" i="4"/>
  <c r="G46" i="4"/>
  <c r="H46" i="4"/>
  <c r="G20" i="4"/>
  <c r="H20" i="4"/>
  <c r="I20" i="4"/>
  <c r="G40" i="4"/>
  <c r="H40" i="4"/>
  <c r="I40" i="4"/>
  <c r="H33" i="4"/>
  <c r="I33" i="4"/>
  <c r="G33" i="4"/>
  <c r="I10" i="4"/>
  <c r="G10" i="4"/>
  <c r="H10" i="4"/>
  <c r="I26" i="4"/>
  <c r="G26" i="4"/>
  <c r="H26" i="4"/>
  <c r="G15" i="4"/>
  <c r="H15" i="4"/>
  <c r="I15" i="4"/>
  <c r="G31" i="4"/>
  <c r="H31" i="4"/>
  <c r="I31" i="4"/>
  <c r="G47" i="4"/>
  <c r="H47" i="4"/>
  <c r="I47" i="4"/>
  <c r="H4" i="4"/>
  <c r="G4" i="4"/>
  <c r="I4" i="4"/>
  <c r="H9" i="4"/>
  <c r="I9" i="4"/>
  <c r="G9" i="4"/>
  <c r="G24" i="4"/>
  <c r="H24" i="4"/>
  <c r="I24" i="4"/>
  <c r="H37" i="4"/>
  <c r="I37" i="4"/>
  <c r="G37" i="4"/>
  <c r="G28" i="4"/>
  <c r="H28" i="4"/>
  <c r="I28" i="4"/>
  <c r="G44" i="4"/>
  <c r="H44" i="4"/>
  <c r="I44" i="4"/>
  <c r="H21" i="4"/>
  <c r="I21" i="4"/>
  <c r="G21" i="4"/>
  <c r="H41" i="4"/>
  <c r="I41" i="4"/>
  <c r="G41" i="4"/>
  <c r="I30" i="4"/>
  <c r="G30" i="4"/>
  <c r="H30" i="4"/>
  <c r="I14" i="4"/>
  <c r="G14" i="4"/>
  <c r="H14" i="4"/>
  <c r="I38" i="4"/>
  <c r="G38" i="4"/>
  <c r="H38" i="4"/>
  <c r="G19" i="4"/>
  <c r="H19" i="4"/>
  <c r="I19" i="4"/>
  <c r="G35" i="4"/>
  <c r="H35" i="4"/>
  <c r="I35" i="4"/>
  <c r="H45" i="4"/>
  <c r="I45" i="4"/>
  <c r="G45" i="4"/>
  <c r="G36" i="4"/>
  <c r="H36" i="4"/>
  <c r="I36" i="4"/>
  <c r="H13" i="4"/>
  <c r="I13" i="4"/>
  <c r="G13" i="4"/>
  <c r="H17" i="4"/>
  <c r="I17" i="4"/>
  <c r="G17" i="4"/>
  <c r="G12" i="4"/>
  <c r="H12" i="4"/>
  <c r="I12" i="4"/>
  <c r="G16" i="4"/>
  <c r="H16" i="4"/>
  <c r="I16" i="4"/>
  <c r="G32" i="4"/>
  <c r="H32" i="4"/>
  <c r="I32" i="4"/>
  <c r="H48" i="4"/>
  <c r="I48" i="4"/>
  <c r="G48" i="4"/>
  <c r="H25" i="4"/>
  <c r="I25" i="4"/>
  <c r="G25" i="4"/>
  <c r="I5" i="4"/>
  <c r="H5" i="4"/>
  <c r="G5" i="4"/>
  <c r="I42" i="4"/>
  <c r="G42" i="4"/>
  <c r="H42" i="4"/>
  <c r="I18" i="4"/>
  <c r="G18" i="4"/>
  <c r="H18" i="4"/>
  <c r="G7" i="4"/>
  <c r="H7" i="4"/>
  <c r="I7" i="4"/>
  <c r="G23" i="4"/>
  <c r="H23" i="4"/>
  <c r="I23" i="4"/>
  <c r="G39" i="4"/>
  <c r="H39" i="4"/>
  <c r="I39" i="4"/>
  <c r="I34" i="4"/>
  <c r="G34" i="4"/>
  <c r="H34" i="4"/>
  <c r="C3" i="4"/>
  <c r="Q3" i="4" l="1"/>
  <c r="Q5" i="4"/>
  <c r="Q4" i="4"/>
</calcChain>
</file>

<file path=xl/sharedStrings.xml><?xml version="1.0" encoding="utf-8"?>
<sst xmlns="http://schemas.openxmlformats.org/spreadsheetml/2006/main" count="125" uniqueCount="71">
  <si>
    <t>ΝΟΜΟΣ</t>
  </si>
  <si>
    <t>ΔΡΑΜΑΣ</t>
  </si>
  <si>
    <t>ΚΑΒΑΛΑΣ</t>
  </si>
  <si>
    <t>ΕΒΡΟΥ</t>
  </si>
  <si>
    <t>ΞΑΝΘΗΣ</t>
  </si>
  <si>
    <t>ΡΟΔΟΠΗΣ</t>
  </si>
  <si>
    <t>ΗΜΑΘΙΑΣ</t>
  </si>
  <si>
    <t>ΘΕΣΣΑΛΟΝΙΚΗΣ</t>
  </si>
  <si>
    <t>ΚΙΛΚΙΣ</t>
  </si>
  <si>
    <t>ΠΕΛΛΗΣ</t>
  </si>
  <si>
    <t>ΠΙΕΡΙΑΣ</t>
  </si>
  <si>
    <t>ΣΕΡΡΩΝ</t>
  </si>
  <si>
    <t>ΧΑΛΚΙΔΙΚΗΣ</t>
  </si>
  <si>
    <t>ΚΑΣΤΟΡΙΑΣ</t>
  </si>
  <si>
    <t>ΚΟΖΑΝΗΣ</t>
  </si>
  <si>
    <t>ΦΛΩΡΙΝΗΣ</t>
  </si>
  <si>
    <t>ΑΡΤΗΣ</t>
  </si>
  <si>
    <t>ΙΩΑΝΝΙΝΩΝ</t>
  </si>
  <si>
    <t>ΠΡΕΒΕΖΗΣ</t>
  </si>
  <si>
    <t>ΚΑΡΔΙΤΣΗΣ</t>
  </si>
  <si>
    <t>ΛΑΡΙΣΗΣ</t>
  </si>
  <si>
    <t>ΜΑΓΝΗΣΙΑΣ</t>
  </si>
  <si>
    <t>ΤΡΙΚΑΛΩΝ</t>
  </si>
  <si>
    <t>ΖΑΚΥΝΘΟΥ</t>
  </si>
  <si>
    <t>ΚΕΡΚΥΡΑΣ</t>
  </si>
  <si>
    <t>ΑΙΤ/AΚΑΡΝΑΝΙΑΣ</t>
  </si>
  <si>
    <t>ΑΧΑΪΑΣ</t>
  </si>
  <si>
    <t>ΗΛΕΙΑΣ</t>
  </si>
  <si>
    <t>ΒΟΙΩΤΙΑΣ</t>
  </si>
  <si>
    <t>ΕΥΒΟΙΑΣ</t>
  </si>
  <si>
    <t>ΦΘΙΩΤΙΔΟΣ</t>
  </si>
  <si>
    <t>ΦΩΚΙΔΟΣ</t>
  </si>
  <si>
    <t>ΑΤΤΙΚΗΣ</t>
  </si>
  <si>
    <t>ΑΡΓΟΛΙΔΟΣ</t>
  </si>
  <si>
    <t>ΑΡΚΑΔΙΑΣ</t>
  </si>
  <si>
    <t>ΚΟΡΙΝΘΙΑΣ</t>
  </si>
  <si>
    <t>ΛΑΚΩΝΙΑΣ</t>
  </si>
  <si>
    <t>ΜΕΣΣΗΝΙΑΣ</t>
  </si>
  <si>
    <t>ΛΕΣΒΟΥ</t>
  </si>
  <si>
    <t>ΧΙΟΥ</t>
  </si>
  <si>
    <t>ΔΩΔΕΚΑΝΗΣΟΥ</t>
  </si>
  <si>
    <t>ΚΥΚΛΑΔΩΝ</t>
  </si>
  <si>
    <t>ΗΡΑΚΛΕΙΟΥ</t>
  </si>
  <si>
    <t>ΛΑΣΙΘΙΟΥ</t>
  </si>
  <si>
    <t>ΡΕΘΥΜΝΗΣ</t>
  </si>
  <si>
    <t>ΧΑΝΙΩΝ</t>
  </si>
  <si>
    <t>Υ2008</t>
  </si>
  <si>
    <t>Υ2013</t>
  </si>
  <si>
    <t>Υ2005</t>
  </si>
  <si>
    <t>POP01</t>
  </si>
  <si>
    <t>ΕΛΛΑΔΑ*</t>
  </si>
  <si>
    <t>Descriptive Statistics</t>
  </si>
  <si>
    <t>N</t>
  </si>
  <si>
    <t>Mean</t>
  </si>
  <si>
    <t>Variance</t>
  </si>
  <si>
    <t>Std. Deviation</t>
  </si>
  <si>
    <t>CV</t>
  </si>
  <si>
    <t>Wi</t>
  </si>
  <si>
    <t>Πληθυσμός 2011</t>
  </si>
  <si>
    <t>Βάρος</t>
  </si>
  <si>
    <t>Ανέργια</t>
  </si>
  <si>
    <t>Υπολογισμός wCV</t>
  </si>
  <si>
    <t>wCV</t>
  </si>
  <si>
    <t>95% Δ.Ε.</t>
  </si>
  <si>
    <t>Lower Bond</t>
  </si>
  <si>
    <t>Upper Bond</t>
  </si>
  <si>
    <t>Ποσοστό ανεργίας σε επίπεδο Χώρας</t>
  </si>
  <si>
    <t>za/2 = 1,96</t>
  </si>
  <si>
    <t>Lower</t>
  </si>
  <si>
    <t>Upper</t>
  </si>
  <si>
    <t>t(a/2;n-1)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</si>
</sst>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9" x14ac:knownFonts="1">
    <font>
      <sz val="10"/>
      <name val="Arial Greek"/>
      <charset val="161"/>
    </font>
    <font>
      <b/>
      <sz val="11"/>
      <name val="Cambria"/>
      <family val="1"/>
      <charset val="161"/>
      <scheme val="major"/>
    </font>
    <font>
      <sz val="11"/>
      <color indexed="8"/>
      <name val="Cambria"/>
      <family val="1"/>
      <charset val="161"/>
      <scheme val="major"/>
    </font>
    <font>
      <sz val="11"/>
      <name val="Cambria"/>
      <family val="1"/>
      <charset val="161"/>
      <scheme val="major"/>
    </font>
    <font>
      <sz val="10"/>
      <name val="Cambria"/>
      <family val="1"/>
      <charset val="161"/>
      <scheme val="major"/>
    </font>
    <font>
      <sz val="14"/>
      <name val="Cambria"/>
      <family val="1"/>
      <charset val="161"/>
      <scheme val="major"/>
    </font>
    <font>
      <sz val="16"/>
      <color rgb="FF000000"/>
      <name val="Cambria"/>
      <family val="1"/>
      <charset val="161"/>
      <scheme val="major"/>
    </font>
    <font>
      <sz val="14"/>
      <color rgb="FF000000"/>
      <name val="Cambria"/>
      <family val="1"/>
      <charset val="161"/>
      <scheme val="major"/>
    </font>
    <font>
      <sz val="12"/>
      <name val="Cambria"/>
      <family val="1"/>
      <charset val="16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6EFE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double">
        <color auto="1"/>
      </top>
      <bottom style="double">
        <color auto="1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double">
        <color auto="1"/>
      </top>
      <bottom style="medium">
        <color rgb="FFFFFFFF"/>
      </bottom>
      <diagonal/>
    </border>
    <border>
      <left/>
      <right/>
      <top style="double">
        <color auto="1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double">
        <color auto="1"/>
      </bottom>
      <diagonal/>
    </border>
    <border>
      <left style="medium">
        <color rgb="FFFFFFFF"/>
      </left>
      <right style="medium">
        <color rgb="FFFFFFFF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rgb="FFFFFFFF"/>
      </left>
      <right style="medium">
        <color rgb="FFFFFFFF"/>
      </right>
      <top style="double">
        <color auto="1"/>
      </top>
      <bottom style="medium">
        <color rgb="FFFFFFFF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/>
    <xf numFmtId="3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/>
    <xf numFmtId="166" fontId="4" fillId="0" borderId="1" xfId="0" applyNumberFormat="1" applyFont="1" applyBorder="1"/>
    <xf numFmtId="0" fontId="7" fillId="2" borderId="2" xfId="0" applyFont="1" applyFill="1" applyBorder="1" applyAlignment="1">
      <alignment horizontal="left" vertical="center" wrapText="1" readingOrder="1"/>
    </xf>
    <xf numFmtId="0" fontId="7" fillId="2" borderId="2" xfId="0" applyFont="1" applyFill="1" applyBorder="1" applyAlignment="1">
      <alignment horizontal="center" vertical="top" wrapText="1" readingOrder="1"/>
    </xf>
    <xf numFmtId="0" fontId="4" fillId="0" borderId="1" xfId="0" applyFont="1" applyBorder="1"/>
    <xf numFmtId="164" fontId="7" fillId="2" borderId="2" xfId="0" applyNumberFormat="1" applyFont="1" applyFill="1" applyBorder="1" applyAlignment="1">
      <alignment horizontal="center" wrapText="1" readingOrder="1"/>
    </xf>
    <xf numFmtId="165" fontId="7" fillId="2" borderId="2" xfId="0" applyNumberFormat="1" applyFont="1" applyFill="1" applyBorder="1" applyAlignment="1">
      <alignment horizontal="center" wrapText="1" readingOrder="1"/>
    </xf>
    <xf numFmtId="165" fontId="4" fillId="0" borderId="1" xfId="0" applyNumberFormat="1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wrapText="1" readingOrder="1"/>
    </xf>
    <xf numFmtId="0" fontId="6" fillId="2" borderId="5" xfId="0" applyFont="1" applyFill="1" applyBorder="1" applyAlignment="1">
      <alignment vertical="center" wrapText="1" readingOrder="1"/>
    </xf>
    <xf numFmtId="0" fontId="6" fillId="2" borderId="6" xfId="0" applyFont="1" applyFill="1" applyBorder="1" applyAlignment="1">
      <alignment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8" xfId="0" applyFont="1" applyFill="1" applyBorder="1" applyAlignment="1">
      <alignment horizontal="center" vertical="center" wrapText="1" readingOrder="1"/>
    </xf>
    <xf numFmtId="0" fontId="7" fillId="2" borderId="10" xfId="0" applyFont="1" applyFill="1" applyBorder="1" applyAlignment="1">
      <alignment horizontal="left" vertical="center" wrapText="1" readingOrder="1"/>
    </xf>
    <xf numFmtId="0" fontId="7" fillId="2" borderId="10" xfId="0" applyFont="1" applyFill="1" applyBorder="1" applyAlignment="1">
      <alignment horizontal="center" vertical="top" wrapText="1" readingOrder="1"/>
    </xf>
    <xf numFmtId="164" fontId="7" fillId="2" borderId="10" xfId="0" applyNumberFormat="1" applyFont="1" applyFill="1" applyBorder="1" applyAlignment="1">
      <alignment horizontal="center" wrapText="1" readingOrder="1"/>
    </xf>
    <xf numFmtId="165" fontId="7" fillId="2" borderId="10" xfId="0" applyNumberFormat="1" applyFont="1" applyFill="1" applyBorder="1" applyAlignment="1">
      <alignment horizontal="center" wrapText="1" readingOrder="1"/>
    </xf>
    <xf numFmtId="0" fontId="7" fillId="2" borderId="7" xfId="0" applyFont="1" applyFill="1" applyBorder="1" applyAlignment="1">
      <alignment horizontal="left" vertical="center" wrapText="1" readingOrder="1"/>
    </xf>
    <xf numFmtId="0" fontId="7" fillId="2" borderId="7" xfId="0" applyFont="1" applyFill="1" applyBorder="1" applyAlignment="1">
      <alignment horizontal="center" vertical="top" wrapText="1" readingOrder="1"/>
    </xf>
    <xf numFmtId="164" fontId="7" fillId="2" borderId="7" xfId="0" applyNumberFormat="1" applyFont="1" applyFill="1" applyBorder="1" applyAlignment="1">
      <alignment horizontal="center" wrapText="1" readingOrder="1"/>
    </xf>
    <xf numFmtId="165" fontId="7" fillId="2" borderId="7" xfId="0" applyNumberFormat="1" applyFont="1" applyFill="1" applyBorder="1" applyAlignment="1">
      <alignment horizontal="center" wrapText="1" readingOrder="1"/>
    </xf>
    <xf numFmtId="0" fontId="7" fillId="2" borderId="4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165" fontId="4" fillId="0" borderId="0" xfId="0" applyNumberFormat="1" applyFont="1"/>
    <xf numFmtId="164" fontId="5" fillId="3" borderId="11" xfId="0" applyNumberFormat="1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164" fontId="5" fillId="3" borderId="12" xfId="0" applyNumberFormat="1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165" fontId="8" fillId="4" borderId="0" xfId="0" applyNumberFormat="1" applyFont="1" applyFill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6E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opLeftCell="C1" workbookViewId="0">
      <selection activeCell="W4" sqref="W4"/>
    </sheetView>
  </sheetViews>
  <sheetFormatPr defaultRowHeight="12.75" x14ac:dyDescent="0.2"/>
  <cols>
    <col min="1" max="1" width="22.140625" style="5" customWidth="1"/>
    <col min="2" max="2" width="12.42578125" style="5" bestFit="1" customWidth="1"/>
    <col min="3" max="3" width="9.140625" style="5"/>
    <col min="4" max="5" width="11.28515625" style="5" bestFit="1" customWidth="1"/>
    <col min="6" max="6" width="13.42578125" style="5" customWidth="1"/>
    <col min="7" max="10" width="9.140625" style="5"/>
    <col min="11" max="11" width="9.42578125" style="5" customWidth="1"/>
    <col min="12" max="12" width="9.140625" style="5"/>
    <col min="13" max="13" width="12.7109375" style="5" customWidth="1"/>
    <col min="14" max="14" width="13.42578125" style="5" customWidth="1"/>
    <col min="15" max="15" width="20.28515625" style="5" customWidth="1"/>
    <col min="16" max="16" width="11.42578125" style="5" customWidth="1"/>
    <col min="17" max="17" width="9.140625" style="5"/>
    <col min="18" max="18" width="3.7109375" style="5" customWidth="1"/>
    <col min="19" max="19" width="8.42578125" style="5" customWidth="1"/>
    <col min="20" max="20" width="9.140625" style="5"/>
    <col min="21" max="21" width="12.7109375" style="5" customWidth="1"/>
    <col min="22" max="22" width="18" style="5" customWidth="1"/>
    <col min="23" max="23" width="12.7109375" style="5" customWidth="1"/>
    <col min="24" max="24" width="10.85546875" style="5" customWidth="1"/>
    <col min="25" max="25" width="2.5703125" style="5" customWidth="1"/>
    <col min="26" max="26" width="16" style="5" customWidth="1"/>
    <col min="27" max="16384" width="9.140625" style="5"/>
  </cols>
  <sheetData>
    <row r="1" spans="1:26" ht="27" customHeight="1" thickTop="1" thickBot="1" x14ac:dyDescent="0.25">
      <c r="A1" s="14"/>
      <c r="B1" s="15" t="s">
        <v>58</v>
      </c>
      <c r="C1" s="16" t="s">
        <v>59</v>
      </c>
      <c r="D1" s="47" t="s">
        <v>60</v>
      </c>
      <c r="E1" s="47"/>
      <c r="F1" s="47"/>
      <c r="G1" s="48" t="s">
        <v>61</v>
      </c>
      <c r="H1" s="48"/>
      <c r="I1" s="48"/>
      <c r="K1" s="50" t="s">
        <v>51</v>
      </c>
      <c r="L1" s="51"/>
      <c r="M1" s="51"/>
      <c r="N1" s="51"/>
      <c r="O1" s="51"/>
      <c r="P1" s="51"/>
      <c r="Q1" s="51"/>
      <c r="S1" s="22"/>
      <c r="T1" s="23"/>
      <c r="U1" s="23"/>
      <c r="V1" s="23"/>
      <c r="W1" s="50" t="s">
        <v>63</v>
      </c>
      <c r="X1" s="51"/>
      <c r="Y1" s="44"/>
      <c r="Z1" s="45" t="s">
        <v>66</v>
      </c>
    </row>
    <row r="2" spans="1:26" ht="40.5" customHeight="1" thickTop="1" thickBot="1" x14ac:dyDescent="0.25">
      <c r="A2" s="17" t="s">
        <v>0</v>
      </c>
      <c r="B2" s="18" t="s">
        <v>49</v>
      </c>
      <c r="C2" s="18" t="s">
        <v>57</v>
      </c>
      <c r="D2" s="18" t="s">
        <v>48</v>
      </c>
      <c r="E2" s="18" t="s">
        <v>46</v>
      </c>
      <c r="F2" s="18" t="s">
        <v>47</v>
      </c>
      <c r="G2" s="19">
        <v>2005</v>
      </c>
      <c r="H2" s="19">
        <v>2008</v>
      </c>
      <c r="I2" s="19">
        <v>2013</v>
      </c>
      <c r="K2" s="34"/>
      <c r="L2" s="34" t="s">
        <v>52</v>
      </c>
      <c r="M2" s="34" t="s">
        <v>53</v>
      </c>
      <c r="N2" s="34" t="s">
        <v>54</v>
      </c>
      <c r="O2" s="34" t="s">
        <v>55</v>
      </c>
      <c r="P2" s="35" t="s">
        <v>56</v>
      </c>
      <c r="Q2" s="36" t="s">
        <v>62</v>
      </c>
      <c r="S2" s="24"/>
      <c r="T2" s="24" t="s">
        <v>52</v>
      </c>
      <c r="U2" s="24" t="s">
        <v>53</v>
      </c>
      <c r="V2" s="24" t="s">
        <v>55</v>
      </c>
      <c r="W2" s="25" t="s">
        <v>64</v>
      </c>
      <c r="X2" s="25" t="s">
        <v>65</v>
      </c>
      <c r="Y2" s="44"/>
      <c r="Z2" s="46"/>
    </row>
    <row r="3" spans="1:26" ht="19.5" thickTop="1" thickBot="1" x14ac:dyDescent="0.3">
      <c r="A3" s="17" t="s">
        <v>50</v>
      </c>
      <c r="B3" s="3">
        <f>SUM(B4:B48)</f>
        <v>10613466</v>
      </c>
      <c r="C3" s="10">
        <f>SUM(C4:C48)</f>
        <v>1.0000000000000002</v>
      </c>
      <c r="D3" s="4">
        <v>9.9</v>
      </c>
      <c r="E3" s="4">
        <v>7.6</v>
      </c>
      <c r="F3" s="4">
        <v>27.3</v>
      </c>
      <c r="G3" s="49"/>
      <c r="H3" s="49"/>
      <c r="I3" s="49"/>
      <c r="K3" s="8">
        <v>2005</v>
      </c>
      <c r="L3" s="9">
        <v>45</v>
      </c>
      <c r="M3" s="11">
        <f>AVERAGE(D4:D48)</f>
        <v>10.826666666666666</v>
      </c>
      <c r="N3" s="12">
        <f>VAR(D4:D48)</f>
        <v>22.888818181818184</v>
      </c>
      <c r="O3" s="12">
        <f>SQRT(N3)</f>
        <v>4.7842259752041585</v>
      </c>
      <c r="P3" s="21">
        <f>100*O3/M3</f>
        <v>44.189279327624618</v>
      </c>
      <c r="Q3" s="21">
        <f>100*(SQRT(SUM(G4:G48))/M3)</f>
        <v>28.738994968659021</v>
      </c>
      <c r="S3" s="26">
        <v>2005</v>
      </c>
      <c r="T3" s="27">
        <v>45</v>
      </c>
      <c r="U3" s="28">
        <f>+M3</f>
        <v>10.826666666666666</v>
      </c>
      <c r="V3" s="29">
        <f>+O3</f>
        <v>4.7842259752041585</v>
      </c>
      <c r="W3" s="29">
        <f>+U3-(1.96*V3/SQRT(T3))</f>
        <v>9.4288136786305081</v>
      </c>
      <c r="X3" s="29">
        <f>+U3+1.96*(V3/SQRT(T3))</f>
        <v>12.224519654702824</v>
      </c>
      <c r="Y3" s="44"/>
      <c r="Z3" s="38">
        <f>+D3</f>
        <v>9.9</v>
      </c>
    </row>
    <row r="4" spans="1:26" ht="18.75" thickBot="1" x14ac:dyDescent="0.3">
      <c r="A4" s="20" t="s">
        <v>1</v>
      </c>
      <c r="B4" s="2">
        <v>98287</v>
      </c>
      <c r="C4" s="7">
        <f t="shared" ref="C4:C48" si="0">+B4/B$3</f>
        <v>9.2605940415694549E-3</v>
      </c>
      <c r="D4" s="1">
        <v>22.3</v>
      </c>
      <c r="E4" s="1">
        <v>15.5</v>
      </c>
      <c r="F4" s="1">
        <v>36.799999999999997</v>
      </c>
      <c r="G4" s="13">
        <f>$C4*(D4-$M$3)^2</f>
        <v>1.2190403162967165</v>
      </c>
      <c r="H4" s="13">
        <f>$C4*(E4-$M$4)^2</f>
        <v>0.44659500586272433</v>
      </c>
      <c r="I4" s="13">
        <f>$C4*(F4-$M$5)^2</f>
        <v>1.1750555585982765</v>
      </c>
      <c r="K4" s="8">
        <v>2008</v>
      </c>
      <c r="L4" s="9">
        <v>45</v>
      </c>
      <c r="M4" s="11">
        <f>AVERAGE(E4:E48)</f>
        <v>8.5555555555555571</v>
      </c>
      <c r="N4" s="12">
        <f>VAR(E4:E48)</f>
        <v>9.9229797979797709</v>
      </c>
      <c r="O4" s="12">
        <f t="shared" ref="O4:O5" si="1">SQRT(N4)</f>
        <v>3.1500761574888583</v>
      </c>
      <c r="P4" s="11">
        <f>100*O4/M4</f>
        <v>36.819071970648984</v>
      </c>
      <c r="Q4" s="11">
        <f>100*(SQRT(SUM(H4:H48))/M4)</f>
        <v>27.385996692292597</v>
      </c>
      <c r="S4" s="8">
        <v>2008</v>
      </c>
      <c r="T4" s="9">
        <v>45</v>
      </c>
      <c r="U4" s="11">
        <f t="shared" ref="U4:U5" si="2">+M4</f>
        <v>8.5555555555555571</v>
      </c>
      <c r="V4" s="12">
        <f t="shared" ref="V4:V5" si="3">+O4</f>
        <v>3.1500761574888583</v>
      </c>
      <c r="W4" s="12">
        <f t="shared" ref="W4" si="4">+U4-(1.96*V4/SQRT(T4))</f>
        <v>7.6351677243558917</v>
      </c>
      <c r="X4" s="12">
        <f t="shared" ref="X4:X5" si="5">+U4+1.96*(V4/SQRT(T4))</f>
        <v>9.4759433867552225</v>
      </c>
      <c r="Y4" s="44"/>
      <c r="Z4" s="39">
        <f>+E3</f>
        <v>7.6</v>
      </c>
    </row>
    <row r="5" spans="1:26" ht="18.75" thickBot="1" x14ac:dyDescent="0.3">
      <c r="A5" s="20" t="s">
        <v>2</v>
      </c>
      <c r="B5" s="2">
        <v>138687</v>
      </c>
      <c r="C5" s="7">
        <f t="shared" si="0"/>
        <v>1.306707912382251E-2</v>
      </c>
      <c r="D5" s="1">
        <v>12.8</v>
      </c>
      <c r="E5" s="1">
        <v>9.1999999999999993</v>
      </c>
      <c r="F5" s="1">
        <v>22.8</v>
      </c>
      <c r="G5" s="13">
        <f>$C5*(D5-$M$3)^2</f>
        <v>5.0883786867237081E-2</v>
      </c>
      <c r="H5" s="13">
        <f>$C5*(E5-$M$4)^2</f>
        <v>5.426870885498594E-3</v>
      </c>
      <c r="I5" s="13">
        <f>$C5*(F5-$M$5)^2</f>
        <v>9.7784405373604055E-2</v>
      </c>
      <c r="K5" s="30">
        <v>2013</v>
      </c>
      <c r="L5" s="31">
        <v>45</v>
      </c>
      <c r="M5" s="32">
        <f>AVERAGE(F4:F48)</f>
        <v>25.535555555555558</v>
      </c>
      <c r="N5" s="33">
        <f>VAR(F4:F48)</f>
        <v>40.925525252524992</v>
      </c>
      <c r="O5" s="33">
        <f t="shared" si="1"/>
        <v>6.3973060933900134</v>
      </c>
      <c r="P5" s="32">
        <f>100*O5/M5</f>
        <v>25.052543225354679</v>
      </c>
      <c r="Q5" s="32">
        <f>100*(SQRT(SUM(I4:I48))/M5)</f>
        <v>20.757942206531244</v>
      </c>
      <c r="S5" s="30">
        <v>2013</v>
      </c>
      <c r="T5" s="31">
        <v>45</v>
      </c>
      <c r="U5" s="33">
        <f t="shared" si="2"/>
        <v>25.535555555555558</v>
      </c>
      <c r="V5" s="33">
        <f t="shared" si="3"/>
        <v>6.3973060933900134</v>
      </c>
      <c r="W5" s="33">
        <f>+U5-(1.96*V5/SQRT(T5))</f>
        <v>23.66639354599025</v>
      </c>
      <c r="X5" s="33">
        <f t="shared" si="5"/>
        <v>27.404717565120865</v>
      </c>
      <c r="Y5" s="44"/>
      <c r="Z5" s="40">
        <f>+F3</f>
        <v>27.3</v>
      </c>
    </row>
    <row r="6" spans="1:26" ht="16.5" thickTop="1" x14ac:dyDescent="0.25">
      <c r="A6" s="20" t="s">
        <v>3</v>
      </c>
      <c r="B6" s="2">
        <v>147947</v>
      </c>
      <c r="C6" s="7">
        <f t="shared" si="0"/>
        <v>1.3939555655051799E-2</v>
      </c>
      <c r="D6" s="1">
        <v>12.4</v>
      </c>
      <c r="E6" s="1">
        <v>8</v>
      </c>
      <c r="F6" s="1">
        <v>22</v>
      </c>
      <c r="G6" s="13">
        <f t="shared" ref="G6:G47" si="6">$C6*(D6-$M$3)^2</f>
        <v>3.4505666300611811E-2</v>
      </c>
      <c r="H6" s="13">
        <f t="shared" ref="H6:H47" si="7">$C6*(E6-$M$4)^2</f>
        <v>4.3023319922999622E-3</v>
      </c>
      <c r="I6" s="13">
        <f t="shared" ref="I6:I47" si="8">$C6*(F6-$M$5)^2</f>
        <v>0.17424657964481585</v>
      </c>
      <c r="W6" s="43" t="s">
        <v>67</v>
      </c>
      <c r="X6" s="43"/>
    </row>
    <row r="7" spans="1:26" ht="14.25" x14ac:dyDescent="0.2">
      <c r="A7" s="20" t="s">
        <v>4</v>
      </c>
      <c r="B7" s="2">
        <v>111222</v>
      </c>
      <c r="C7" s="7">
        <f t="shared" si="0"/>
        <v>1.0479328807384882E-2</v>
      </c>
      <c r="D7" s="1">
        <v>9</v>
      </c>
      <c r="E7" s="1">
        <v>6.6</v>
      </c>
      <c r="F7" s="1">
        <v>37.5</v>
      </c>
      <c r="G7" s="13">
        <f t="shared" si="6"/>
        <v>3.496649286858787E-2</v>
      </c>
      <c r="H7" s="13">
        <f t="shared" si="7"/>
        <v>4.0075023350315403E-2</v>
      </c>
      <c r="I7" s="13">
        <f t="shared" si="8"/>
        <v>1.5000942356227243</v>
      </c>
    </row>
    <row r="8" spans="1:26" ht="18.75" thickBot="1" x14ac:dyDescent="0.25">
      <c r="A8" s="20" t="s">
        <v>5</v>
      </c>
      <c r="B8" s="2">
        <v>112039</v>
      </c>
      <c r="C8" s="7">
        <f t="shared" si="0"/>
        <v>1.0556306488379951E-2</v>
      </c>
      <c r="D8" s="1">
        <v>5.3</v>
      </c>
      <c r="E8" s="1">
        <v>6.2</v>
      </c>
      <c r="F8" s="1">
        <v>16.8</v>
      </c>
      <c r="G8" s="13">
        <f t="shared" si="6"/>
        <v>0.32243229455025446</v>
      </c>
      <c r="H8" s="13">
        <f t="shared" si="7"/>
        <v>5.8573165285648036E-2</v>
      </c>
      <c r="I8" s="13">
        <f t="shared" si="8"/>
        <v>0.80555101830955411</v>
      </c>
      <c r="W8" s="25" t="s">
        <v>68</v>
      </c>
      <c r="X8" s="25" t="s">
        <v>69</v>
      </c>
    </row>
    <row r="9" spans="1:26" ht="19.5" thickTop="1" thickBot="1" x14ac:dyDescent="0.3">
      <c r="A9" s="20" t="s">
        <v>6</v>
      </c>
      <c r="B9" s="2">
        <v>140611</v>
      </c>
      <c r="C9" s="7">
        <f t="shared" si="0"/>
        <v>1.3248358264868422E-2</v>
      </c>
      <c r="D9" s="1">
        <v>20.6</v>
      </c>
      <c r="E9" s="1">
        <v>9.1999999999999993</v>
      </c>
      <c r="F9" s="1">
        <v>27.4</v>
      </c>
      <c r="G9" s="13">
        <f t="shared" si="6"/>
        <v>1.2654572735596255</v>
      </c>
      <c r="H9" s="13">
        <f t="shared" si="7"/>
        <v>5.5021576793848215E-3</v>
      </c>
      <c r="I9" s="13">
        <f t="shared" si="8"/>
        <v>4.6053321472416843E-2</v>
      </c>
      <c r="W9" s="29">
        <f>+U3-($X$12*V3/SQRT(T3))</f>
        <v>9.3893260616016647</v>
      </c>
      <c r="X9" s="29">
        <f>+U3+($X$12*V3/SQRT(T3))</f>
        <v>12.264007271731668</v>
      </c>
    </row>
    <row r="10" spans="1:26" ht="19.5" thickTop="1" thickBot="1" x14ac:dyDescent="0.3">
      <c r="A10" s="20" t="s">
        <v>7</v>
      </c>
      <c r="B10" s="2">
        <v>1110551</v>
      </c>
      <c r="C10" s="7">
        <f t="shared" si="0"/>
        <v>0.10463603501438644</v>
      </c>
      <c r="D10" s="1">
        <v>10.6</v>
      </c>
      <c r="E10" s="1">
        <v>8.5</v>
      </c>
      <c r="F10" s="1">
        <v>32.1</v>
      </c>
      <c r="G10" s="13">
        <f t="shared" si="6"/>
        <v>5.3759669545169171E-3</v>
      </c>
      <c r="H10" s="13">
        <f t="shared" si="7"/>
        <v>3.2295072535306295E-4</v>
      </c>
      <c r="I10" s="13">
        <f t="shared" si="8"/>
        <v>4.5089687867436918</v>
      </c>
      <c r="W10" s="29">
        <f>+U4-($X$12*V4/SQRT(T4))</f>
        <v>7.6091679071308498</v>
      </c>
      <c r="X10" s="29">
        <f>+U4+($X$12*V4/SQRT(T4))</f>
        <v>9.5019432039802645</v>
      </c>
    </row>
    <row r="11" spans="1:26" ht="19.5" thickTop="1" thickBot="1" x14ac:dyDescent="0.3">
      <c r="A11" s="20" t="s">
        <v>8</v>
      </c>
      <c r="B11" s="2">
        <v>80419</v>
      </c>
      <c r="C11" s="7">
        <f t="shared" si="0"/>
        <v>7.5770723720224855E-3</v>
      </c>
      <c r="D11" s="1">
        <v>14.6</v>
      </c>
      <c r="E11" s="1">
        <v>11.9</v>
      </c>
      <c r="F11" s="1">
        <v>33.200000000000003</v>
      </c>
      <c r="G11" s="13">
        <f t="shared" si="6"/>
        <v>0.10788269319162824</v>
      </c>
      <c r="H11" s="13">
        <f t="shared" si="7"/>
        <v>8.4751893083655397E-2</v>
      </c>
      <c r="I11" s="13">
        <f t="shared" si="8"/>
        <v>0.44510533178124978</v>
      </c>
      <c r="U11" s="37"/>
      <c r="W11" s="29">
        <f>+U5-($X$12*V5/SQRT(T5))</f>
        <v>23.613592032361645</v>
      </c>
      <c r="X11" s="29">
        <f>+U5+($X$12*V5/SQRT(T5))</f>
        <v>27.457519078749471</v>
      </c>
    </row>
    <row r="12" spans="1:26" ht="15.75" x14ac:dyDescent="0.25">
      <c r="A12" s="20" t="s">
        <v>9</v>
      </c>
      <c r="B12" s="2">
        <v>139680</v>
      </c>
      <c r="C12" s="7">
        <f t="shared" si="0"/>
        <v>1.3160639512106602E-2</v>
      </c>
      <c r="D12" s="1">
        <v>11</v>
      </c>
      <c r="E12" s="1">
        <v>6.2</v>
      </c>
      <c r="F12" s="1">
        <v>25.9</v>
      </c>
      <c r="G12" s="13">
        <f t="shared" si="6"/>
        <v>3.9540410267484928E-4</v>
      </c>
      <c r="H12" s="13">
        <f t="shared" si="7"/>
        <v>7.3023676818780234E-2</v>
      </c>
      <c r="I12" s="13">
        <f t="shared" si="8"/>
        <v>1.7479928904573455E-3</v>
      </c>
      <c r="W12" s="41" t="s">
        <v>70</v>
      </c>
      <c r="X12" s="42">
        <f>TINV(0.05,44)</f>
        <v>2.0153675744437649</v>
      </c>
    </row>
    <row r="13" spans="1:26" ht="14.25" customHeight="1" x14ac:dyDescent="0.2">
      <c r="A13" s="20" t="s">
        <v>10</v>
      </c>
      <c r="B13" s="2">
        <v>126698</v>
      </c>
      <c r="C13" s="7">
        <f t="shared" si="0"/>
        <v>1.1937476409685583E-2</v>
      </c>
      <c r="D13" s="1">
        <v>8.1999999999999993</v>
      </c>
      <c r="E13" s="1">
        <v>10</v>
      </c>
      <c r="F13" s="1">
        <v>29</v>
      </c>
      <c r="G13" s="13">
        <f t="shared" si="6"/>
        <v>8.2361159463731182E-2</v>
      </c>
      <c r="H13" s="13">
        <f t="shared" si="7"/>
        <v>2.49065865831711E-2</v>
      </c>
      <c r="I13" s="13">
        <f t="shared" si="8"/>
        <v>0.14327807210710614</v>
      </c>
    </row>
    <row r="14" spans="1:26" ht="14.25" customHeight="1" x14ac:dyDescent="0.2">
      <c r="A14" s="20" t="s">
        <v>11</v>
      </c>
      <c r="B14" s="2">
        <v>176430</v>
      </c>
      <c r="C14" s="7">
        <f t="shared" si="0"/>
        <v>1.6623221857967982E-2</v>
      </c>
      <c r="D14" s="1">
        <v>9.1999999999999993</v>
      </c>
      <c r="E14" s="1">
        <v>5.8</v>
      </c>
      <c r="F14" s="1">
        <v>22.9</v>
      </c>
      <c r="G14" s="13">
        <f t="shared" si="6"/>
        <v>4.3985783846043645E-2</v>
      </c>
      <c r="H14" s="13">
        <f t="shared" si="7"/>
        <v>0.1262215601422795</v>
      </c>
      <c r="I14" s="13">
        <f t="shared" si="8"/>
        <v>0.1154674438149649</v>
      </c>
    </row>
    <row r="15" spans="1:26" ht="14.25" x14ac:dyDescent="0.2">
      <c r="A15" s="20" t="s">
        <v>12</v>
      </c>
      <c r="B15" s="2">
        <v>105908</v>
      </c>
      <c r="C15" s="7">
        <f t="shared" si="0"/>
        <v>9.9786441111697158E-3</v>
      </c>
      <c r="D15" s="1">
        <v>5.0999999999999996</v>
      </c>
      <c r="E15" s="1">
        <v>5.8</v>
      </c>
      <c r="F15" s="1">
        <v>22.4</v>
      </c>
      <c r="G15" s="13">
        <f t="shared" si="6"/>
        <v>0.32724675090640093</v>
      </c>
      <c r="H15" s="13">
        <f t="shared" si="7"/>
        <v>7.5768707088071971E-2</v>
      </c>
      <c r="I15" s="13">
        <f t="shared" si="8"/>
        <v>9.8107121542983539E-2</v>
      </c>
    </row>
    <row r="16" spans="1:26" ht="14.25" customHeight="1" x14ac:dyDescent="0.2">
      <c r="A16" s="20" t="s">
        <v>13</v>
      </c>
      <c r="B16" s="2">
        <v>50322</v>
      </c>
      <c r="C16" s="7">
        <f t="shared" si="0"/>
        <v>4.7413352056717385E-3</v>
      </c>
      <c r="D16" s="1">
        <v>28.5</v>
      </c>
      <c r="E16" s="1">
        <v>18.600000000000001</v>
      </c>
      <c r="F16" s="1">
        <v>33.700000000000003</v>
      </c>
      <c r="G16" s="13">
        <f t="shared" si="6"/>
        <v>1.4809404577668908</v>
      </c>
      <c r="H16" s="13">
        <f t="shared" si="7"/>
        <v>0.47835740635039942</v>
      </c>
      <c r="I16" s="13">
        <f t="shared" si="8"/>
        <v>0.3160486479736983</v>
      </c>
      <c r="U16" s="37"/>
    </row>
    <row r="17" spans="1:9" ht="14.25" customHeight="1" x14ac:dyDescent="0.2">
      <c r="A17" s="20" t="s">
        <v>14</v>
      </c>
      <c r="B17" s="2">
        <v>150196</v>
      </c>
      <c r="C17" s="7">
        <f t="shared" si="0"/>
        <v>1.4151456272625738E-2</v>
      </c>
      <c r="D17" s="1">
        <v>13.1</v>
      </c>
      <c r="E17" s="1">
        <v>12.8</v>
      </c>
      <c r="F17" s="1">
        <v>35</v>
      </c>
      <c r="G17" s="13">
        <f t="shared" si="6"/>
        <v>7.3135354970541938E-2</v>
      </c>
      <c r="H17" s="13">
        <f t="shared" si="7"/>
        <v>0.25494285248477006</v>
      </c>
      <c r="I17" s="13">
        <f t="shared" si="8"/>
        <v>1.2676267239363763</v>
      </c>
    </row>
    <row r="18" spans="1:9" ht="14.25" x14ac:dyDescent="0.2">
      <c r="A18" s="20" t="s">
        <v>15</v>
      </c>
      <c r="B18" s="2">
        <v>51414</v>
      </c>
      <c r="C18" s="7">
        <f t="shared" si="0"/>
        <v>4.844223366805905E-3</v>
      </c>
      <c r="D18" s="1">
        <v>22.3</v>
      </c>
      <c r="E18" s="1">
        <v>8.5</v>
      </c>
      <c r="F18" s="1">
        <v>21.4</v>
      </c>
      <c r="G18" s="13">
        <f t="shared" si="6"/>
        <v>0.63768086137616764</v>
      </c>
      <c r="H18" s="13">
        <f t="shared" si="7"/>
        <v>1.4951306687673397E-5</v>
      </c>
      <c r="I18" s="13">
        <f t="shared" si="8"/>
        <v>8.2849879086170961E-2</v>
      </c>
    </row>
    <row r="19" spans="1:9" ht="14.25" customHeight="1" x14ac:dyDescent="0.2">
      <c r="A19" s="20" t="s">
        <v>16</v>
      </c>
      <c r="B19" s="2">
        <v>67877</v>
      </c>
      <c r="C19" s="7">
        <f t="shared" si="0"/>
        <v>6.3953660378240247E-3</v>
      </c>
      <c r="D19" s="1">
        <v>16.2</v>
      </c>
      <c r="E19" s="1">
        <v>10.9</v>
      </c>
      <c r="F19" s="1">
        <v>34.799999999999997</v>
      </c>
      <c r="G19" s="13">
        <f t="shared" si="6"/>
        <v>0.18465155605990435</v>
      </c>
      <c r="H19" s="13">
        <f t="shared" si="7"/>
        <v>3.5151616218513967E-2</v>
      </c>
      <c r="I19" s="13">
        <f t="shared" si="8"/>
        <v>0.54891382487767237</v>
      </c>
    </row>
    <row r="20" spans="1:9" ht="14.25" customHeight="1" x14ac:dyDescent="0.2">
      <c r="A20" s="20" t="s">
        <v>17</v>
      </c>
      <c r="B20" s="2">
        <v>167901</v>
      </c>
      <c r="C20" s="7">
        <f t="shared" si="0"/>
        <v>1.5819620093944806E-2</v>
      </c>
      <c r="D20" s="1">
        <v>10.6</v>
      </c>
      <c r="E20" s="1">
        <v>9.8000000000000007</v>
      </c>
      <c r="F20" s="1">
        <v>28.7</v>
      </c>
      <c r="G20" s="13">
        <f t="shared" si="6"/>
        <v>8.1277692571556364E-4</v>
      </c>
      <c r="H20" s="13">
        <f t="shared" si="7"/>
        <v>2.4498927710918935E-2</v>
      </c>
      <c r="I20" s="13">
        <f t="shared" si="8"/>
        <v>0.15841306644750108</v>
      </c>
    </row>
    <row r="21" spans="1:9" ht="14.25" customHeight="1" x14ac:dyDescent="0.2">
      <c r="A21" s="20" t="s">
        <v>18</v>
      </c>
      <c r="B21" s="2">
        <v>57491</v>
      </c>
      <c r="C21" s="7">
        <f t="shared" si="0"/>
        <v>5.4167978679160985E-3</v>
      </c>
      <c r="D21" s="1">
        <v>9.4</v>
      </c>
      <c r="E21" s="1">
        <v>11.6</v>
      </c>
      <c r="F21" s="1">
        <v>20.399999999999999</v>
      </c>
      <c r="G21" s="13">
        <f t="shared" si="6"/>
        <v>1.1025230007070461E-2</v>
      </c>
      <c r="H21" s="13">
        <f t="shared" si="7"/>
        <v>5.0206360090329444E-2</v>
      </c>
      <c r="I21" s="13">
        <f t="shared" si="8"/>
        <v>0.14286225247375195</v>
      </c>
    </row>
    <row r="22" spans="1:9" ht="14.25" customHeight="1" x14ac:dyDescent="0.2">
      <c r="A22" s="20" t="s">
        <v>19</v>
      </c>
      <c r="B22" s="2">
        <v>113544</v>
      </c>
      <c r="C22" s="7">
        <f t="shared" si="0"/>
        <v>1.0698107479686655E-2</v>
      </c>
      <c r="D22" s="1">
        <v>9.3000000000000007</v>
      </c>
      <c r="E22" s="1">
        <v>6.5</v>
      </c>
      <c r="F22" s="1">
        <v>23.9</v>
      </c>
      <c r="G22" s="13">
        <f t="shared" si="6"/>
        <v>2.4934197970766531E-2</v>
      </c>
      <c r="H22" s="13">
        <f t="shared" si="7"/>
        <v>4.5202805986700775E-2</v>
      </c>
      <c r="I22" s="13">
        <f t="shared" si="8"/>
        <v>2.8617886564525265E-2</v>
      </c>
    </row>
    <row r="23" spans="1:9" ht="14.25" x14ac:dyDescent="0.2">
      <c r="A23" s="20" t="s">
        <v>20</v>
      </c>
      <c r="B23" s="2">
        <v>284325</v>
      </c>
      <c r="C23" s="7">
        <f t="shared" si="0"/>
        <v>2.678908096563366E-2</v>
      </c>
      <c r="D23" s="1">
        <v>10.4</v>
      </c>
      <c r="E23" s="1">
        <v>9.6999999999999993</v>
      </c>
      <c r="F23" s="1">
        <v>22.1</v>
      </c>
      <c r="G23" s="13">
        <f t="shared" si="6"/>
        <v>4.8768033615660027E-3</v>
      </c>
      <c r="H23" s="13">
        <f t="shared" si="7"/>
        <v>3.5087081477087202E-2</v>
      </c>
      <c r="I23" s="13">
        <f t="shared" si="8"/>
        <v>0.31619264711731598</v>
      </c>
    </row>
    <row r="24" spans="1:9" ht="14.25" x14ac:dyDescent="0.2">
      <c r="A24" s="20" t="s">
        <v>21</v>
      </c>
      <c r="B24" s="2">
        <v>203808</v>
      </c>
      <c r="C24" s="7">
        <f t="shared" si="0"/>
        <v>1.9202775040688874E-2</v>
      </c>
      <c r="D24" s="1">
        <v>8.5</v>
      </c>
      <c r="E24" s="1">
        <v>8.1</v>
      </c>
      <c r="F24" s="1">
        <v>37.4</v>
      </c>
      <c r="G24" s="13">
        <f t="shared" si="6"/>
        <v>0.10395187567693089</v>
      </c>
      <c r="H24" s="13">
        <f t="shared" si="7"/>
        <v>3.9851684991849719E-3</v>
      </c>
      <c r="I24" s="13">
        <f t="shared" si="8"/>
        <v>2.7030794346449767</v>
      </c>
    </row>
    <row r="25" spans="1:9" ht="15" customHeight="1" x14ac:dyDescent="0.2">
      <c r="A25" s="20" t="s">
        <v>22</v>
      </c>
      <c r="B25" s="2">
        <v>131085</v>
      </c>
      <c r="C25" s="7">
        <f t="shared" si="0"/>
        <v>1.2350819232850042E-2</v>
      </c>
      <c r="D25" s="1">
        <v>8.6999999999999993</v>
      </c>
      <c r="E25" s="1">
        <v>7.1</v>
      </c>
      <c r="F25" s="1">
        <v>20.399999999999999</v>
      </c>
      <c r="G25" s="13">
        <f t="shared" si="6"/>
        <v>5.5859187375735711E-2</v>
      </c>
      <c r="H25" s="13">
        <f t="shared" si="7"/>
        <v>2.6166964056165445E-2</v>
      </c>
      <c r="I25" s="13">
        <f t="shared" si="8"/>
        <v>0.3257396525633886</v>
      </c>
    </row>
    <row r="26" spans="1:9" ht="14.25" customHeight="1" x14ac:dyDescent="0.2">
      <c r="A26" s="20" t="s">
        <v>23</v>
      </c>
      <c r="B26" s="2">
        <v>40759</v>
      </c>
      <c r="C26" s="7">
        <f t="shared" si="0"/>
        <v>3.8403100363255511E-3</v>
      </c>
      <c r="D26" s="1">
        <v>7.3</v>
      </c>
      <c r="E26" s="1">
        <v>8.6999999999999993</v>
      </c>
      <c r="F26" s="1">
        <v>13.9</v>
      </c>
      <c r="G26" s="13">
        <f t="shared" si="6"/>
        <v>4.7763386705572376E-2</v>
      </c>
      <c r="H26" s="13">
        <f t="shared" si="7"/>
        <v>8.0124987177654014E-5</v>
      </c>
      <c r="I26" s="13">
        <f t="shared" si="8"/>
        <v>0.51992480247728545</v>
      </c>
    </row>
    <row r="27" spans="1:9" ht="14.25" customHeight="1" x14ac:dyDescent="0.2">
      <c r="A27" s="20" t="s">
        <v>24</v>
      </c>
      <c r="B27" s="2">
        <v>104371</v>
      </c>
      <c r="C27" s="7">
        <f t="shared" si="0"/>
        <v>9.8338280821740984E-3</v>
      </c>
      <c r="D27" s="1">
        <v>10</v>
      </c>
      <c r="E27" s="1">
        <v>10.5</v>
      </c>
      <c r="F27" s="1">
        <v>20.5</v>
      </c>
      <c r="G27" s="13">
        <f t="shared" si="6"/>
        <v>6.7202195818448348E-3</v>
      </c>
      <c r="H27" s="13">
        <f t="shared" si="7"/>
        <v>3.7180368520565589E-2</v>
      </c>
      <c r="I27" s="13">
        <f t="shared" si="8"/>
        <v>0.24935460616252833</v>
      </c>
    </row>
    <row r="28" spans="1:9" ht="14.25" x14ac:dyDescent="0.2">
      <c r="A28" s="20" t="s">
        <v>25</v>
      </c>
      <c r="B28" s="2">
        <v>210802</v>
      </c>
      <c r="C28" s="7">
        <f t="shared" si="0"/>
        <v>1.9861749215571992E-2</v>
      </c>
      <c r="D28" s="1">
        <v>11</v>
      </c>
      <c r="E28" s="1">
        <v>9.1</v>
      </c>
      <c r="F28" s="1">
        <v>25.5</v>
      </c>
      <c r="G28" s="13">
        <f t="shared" si="6"/>
        <v>5.967352208767438E-4</v>
      </c>
      <c r="H28" s="13">
        <f t="shared" si="7"/>
        <v>5.8874147983441994E-3</v>
      </c>
      <c r="I28" s="13">
        <f t="shared" si="8"/>
        <v>2.510917431697286E-5</v>
      </c>
    </row>
    <row r="29" spans="1:9" ht="14.25" x14ac:dyDescent="0.2">
      <c r="A29" s="20" t="s">
        <v>26</v>
      </c>
      <c r="B29" s="2">
        <v>309694</v>
      </c>
      <c r="C29" s="7">
        <f t="shared" si="0"/>
        <v>2.9179346313447464E-2</v>
      </c>
      <c r="D29" s="1">
        <v>11.5</v>
      </c>
      <c r="E29" s="1">
        <v>10.199999999999999</v>
      </c>
      <c r="F29" s="1">
        <v>37.6</v>
      </c>
      <c r="G29" s="13">
        <f t="shared" si="6"/>
        <v>1.3229267188599021E-2</v>
      </c>
      <c r="H29" s="13">
        <f t="shared" si="7"/>
        <v>7.8906716253055745E-2</v>
      </c>
      <c r="I29" s="13">
        <f t="shared" si="8"/>
        <v>4.2470777757814782</v>
      </c>
    </row>
    <row r="30" spans="1:9" ht="14.25" customHeight="1" x14ac:dyDescent="0.2">
      <c r="A30" s="20" t="s">
        <v>27</v>
      </c>
      <c r="B30" s="2">
        <v>159300</v>
      </c>
      <c r="C30" s="7">
        <f t="shared" si="0"/>
        <v>1.5009234495121575E-2</v>
      </c>
      <c r="D30" s="1">
        <v>7.7</v>
      </c>
      <c r="E30" s="1">
        <v>9.1</v>
      </c>
      <c r="F30" s="1">
        <v>15</v>
      </c>
      <c r="G30" s="13">
        <f t="shared" si="6"/>
        <v>0.14673094350139715</v>
      </c>
      <c r="H30" s="13">
        <f t="shared" si="7"/>
        <v>4.4490335830600801E-3</v>
      </c>
      <c r="I30" s="13">
        <f t="shared" si="8"/>
        <v>1.6659939728140341</v>
      </c>
    </row>
    <row r="31" spans="1:9" ht="14.25" x14ac:dyDescent="0.2">
      <c r="A31" s="20" t="s">
        <v>28</v>
      </c>
      <c r="B31" s="2">
        <v>117920</v>
      </c>
      <c r="C31" s="7">
        <f t="shared" si="0"/>
        <v>1.111041388364555E-2</v>
      </c>
      <c r="D31" s="1">
        <v>13.7</v>
      </c>
      <c r="E31" s="1">
        <v>10</v>
      </c>
      <c r="F31" s="1">
        <v>23.8</v>
      </c>
      <c r="G31" s="13">
        <f t="shared" si="6"/>
        <v>9.1728070819550256E-2</v>
      </c>
      <c r="H31" s="13">
        <f t="shared" si="7"/>
        <v>2.3180986991803629E-2</v>
      </c>
      <c r="I31" s="13">
        <f t="shared" si="8"/>
        <v>3.3466267471023874E-2</v>
      </c>
    </row>
    <row r="32" spans="1:9" ht="14.25" x14ac:dyDescent="0.2">
      <c r="A32" s="20" t="s">
        <v>29</v>
      </c>
      <c r="B32" s="2">
        <v>210815</v>
      </c>
      <c r="C32" s="7">
        <f t="shared" si="0"/>
        <v>1.9862974074633111E-2</v>
      </c>
      <c r="D32" s="1">
        <v>11.9</v>
      </c>
      <c r="E32" s="1">
        <v>10.3</v>
      </c>
      <c r="F32" s="1">
        <v>29.7</v>
      </c>
      <c r="G32" s="13">
        <f t="shared" si="6"/>
        <v>2.288302893282514E-2</v>
      </c>
      <c r="H32" s="13">
        <f t="shared" si="7"/>
        <v>6.0444746662423589E-2</v>
      </c>
      <c r="I32" s="13">
        <f t="shared" si="8"/>
        <v>0.34447556514235134</v>
      </c>
    </row>
    <row r="33" spans="1:9" ht="14.25" x14ac:dyDescent="0.2">
      <c r="A33" s="20" t="s">
        <v>30</v>
      </c>
      <c r="B33" s="2">
        <v>158231</v>
      </c>
      <c r="C33" s="7">
        <f t="shared" si="0"/>
        <v>1.4908513392326314E-2</v>
      </c>
      <c r="D33" s="1">
        <v>5.8</v>
      </c>
      <c r="E33" s="1">
        <v>2.9</v>
      </c>
      <c r="F33" s="1">
        <v>29.7</v>
      </c>
      <c r="G33" s="13">
        <f t="shared" si="6"/>
        <v>0.37669903998896825</v>
      </c>
      <c r="H33" s="13">
        <f t="shared" si="7"/>
        <v>0.47685340224657968</v>
      </c>
      <c r="I33" s="13">
        <f t="shared" si="8"/>
        <v>0.25855234754661383</v>
      </c>
    </row>
    <row r="34" spans="1:9" ht="14.25" customHeight="1" x14ac:dyDescent="0.2">
      <c r="A34" s="20" t="s">
        <v>31</v>
      </c>
      <c r="B34" s="2">
        <v>40343</v>
      </c>
      <c r="C34" s="7">
        <f t="shared" si="0"/>
        <v>3.8011145463696778E-3</v>
      </c>
      <c r="D34" s="1">
        <v>13.1</v>
      </c>
      <c r="E34" s="1">
        <v>14.6</v>
      </c>
      <c r="F34" s="1">
        <v>30.2</v>
      </c>
      <c r="G34" s="13">
        <f t="shared" si="6"/>
        <v>1.9644328914062779E-2</v>
      </c>
      <c r="H34" s="13">
        <f t="shared" si="7"/>
        <v>0.13887489313511805</v>
      </c>
      <c r="I34" s="13">
        <f t="shared" si="8"/>
        <v>8.2701008738321258E-2</v>
      </c>
    </row>
    <row r="35" spans="1:9" ht="14.25" x14ac:dyDescent="0.2">
      <c r="A35" s="20" t="s">
        <v>32</v>
      </c>
      <c r="B35" s="2">
        <v>3828434</v>
      </c>
      <c r="C35" s="7">
        <f t="shared" si="0"/>
        <v>0.36071477498491067</v>
      </c>
      <c r="D35" s="1">
        <v>8.8000000000000007</v>
      </c>
      <c r="E35" s="1">
        <v>6.5</v>
      </c>
      <c r="F35" s="1">
        <v>28.2</v>
      </c>
      <c r="G35" s="13">
        <f t="shared" si="6"/>
        <v>1.4815918508891319</v>
      </c>
      <c r="H35" s="13">
        <f t="shared" si="7"/>
        <v>1.5241312560319242</v>
      </c>
      <c r="I35" s="13">
        <f t="shared" si="8"/>
        <v>2.560809487570773</v>
      </c>
    </row>
    <row r="36" spans="1:9" ht="14.25" x14ac:dyDescent="0.2">
      <c r="A36" s="20" t="s">
        <v>33</v>
      </c>
      <c r="B36" s="2">
        <v>97044</v>
      </c>
      <c r="C36" s="7">
        <f t="shared" si="0"/>
        <v>9.1434786713407296E-3</v>
      </c>
      <c r="D36" s="1">
        <v>9.8000000000000007</v>
      </c>
      <c r="E36" s="1">
        <v>7.1</v>
      </c>
      <c r="F36" s="1">
        <v>24.7</v>
      </c>
      <c r="G36" s="13">
        <f t="shared" si="6"/>
        <v>9.6376328964229447E-3</v>
      </c>
      <c r="H36" s="13">
        <f t="shared" si="7"/>
        <v>1.9371757713441809E-2</v>
      </c>
      <c r="I36" s="13">
        <f t="shared" si="8"/>
        <v>6.3835478550097547E-3</v>
      </c>
    </row>
    <row r="37" spans="1:9" ht="14.25" x14ac:dyDescent="0.2">
      <c r="A37" s="20" t="s">
        <v>34</v>
      </c>
      <c r="B37" s="2">
        <v>86685</v>
      </c>
      <c r="C37" s="7">
        <f t="shared" si="0"/>
        <v>8.1674544394828227E-3</v>
      </c>
      <c r="D37" s="1">
        <v>10.199999999999999</v>
      </c>
      <c r="E37" s="1">
        <v>10.6</v>
      </c>
      <c r="F37" s="1">
        <v>24.9</v>
      </c>
      <c r="G37" s="13">
        <f t="shared" si="6"/>
        <v>3.2074501078786792E-3</v>
      </c>
      <c r="H37" s="13">
        <f t="shared" si="7"/>
        <v>3.4137942901620977E-2</v>
      </c>
      <c r="I37" s="13">
        <f t="shared" si="8"/>
        <v>3.2990869300342923E-3</v>
      </c>
    </row>
    <row r="38" spans="1:9" ht="14.25" customHeight="1" x14ac:dyDescent="0.2">
      <c r="A38" s="20" t="s">
        <v>35</v>
      </c>
      <c r="B38" s="2">
        <v>145082</v>
      </c>
      <c r="C38" s="7">
        <f t="shared" si="0"/>
        <v>1.3669615561966279E-2</v>
      </c>
      <c r="D38" s="1">
        <v>7.8</v>
      </c>
      <c r="E38" s="1">
        <v>7.6</v>
      </c>
      <c r="F38" s="1">
        <v>21.7</v>
      </c>
      <c r="G38" s="13">
        <f t="shared" si="6"/>
        <v>0.12522339916312181</v>
      </c>
      <c r="H38" s="13">
        <f t="shared" si="7"/>
        <v>1.2481540332876915E-2</v>
      </c>
      <c r="I38" s="13">
        <f t="shared" si="8"/>
        <v>0.20110036370311266</v>
      </c>
    </row>
    <row r="39" spans="1:9" ht="14.25" x14ac:dyDescent="0.2">
      <c r="A39" s="20" t="s">
        <v>36</v>
      </c>
      <c r="B39" s="2">
        <v>89138</v>
      </c>
      <c r="C39" s="7">
        <f t="shared" si="0"/>
        <v>8.398575922323584E-3</v>
      </c>
      <c r="D39" s="1">
        <v>7</v>
      </c>
      <c r="E39" s="1">
        <v>5.4</v>
      </c>
      <c r="F39" s="1">
        <v>15</v>
      </c>
      <c r="G39" s="13">
        <f t="shared" si="6"/>
        <v>0.12298352002593264</v>
      </c>
      <c r="H39" s="13">
        <f t="shared" si="7"/>
        <v>8.3629078961843392E-2</v>
      </c>
      <c r="I39" s="13">
        <f t="shared" si="8"/>
        <v>0.93222454958378753</v>
      </c>
    </row>
    <row r="40" spans="1:9" ht="14.25" customHeight="1" x14ac:dyDescent="0.2">
      <c r="A40" s="20" t="s">
        <v>37</v>
      </c>
      <c r="B40" s="2">
        <v>159954</v>
      </c>
      <c r="C40" s="7">
        <f t="shared" si="0"/>
        <v>1.507085432788874E-2</v>
      </c>
      <c r="D40" s="1">
        <v>8.9</v>
      </c>
      <c r="E40" s="1">
        <v>6.1</v>
      </c>
      <c r="F40" s="1">
        <v>24.5</v>
      </c>
      <c r="G40" s="13">
        <f t="shared" si="6"/>
        <v>5.5943681080870861E-2</v>
      </c>
      <c r="H40" s="13">
        <f t="shared" si="7"/>
        <v>9.0873530398569768E-2</v>
      </c>
      <c r="I40" s="13">
        <f t="shared" si="8"/>
        <v>1.6161612061368E-2</v>
      </c>
    </row>
    <row r="41" spans="1:9" ht="14.25" x14ac:dyDescent="0.2">
      <c r="A41" s="20" t="s">
        <v>38</v>
      </c>
      <c r="B41" s="2">
        <v>103698</v>
      </c>
      <c r="C41" s="7">
        <f t="shared" si="0"/>
        <v>9.7704180707791407E-3</v>
      </c>
      <c r="D41" s="1">
        <v>12</v>
      </c>
      <c r="E41" s="1">
        <v>4.4000000000000004</v>
      </c>
      <c r="F41" s="1">
        <v>20.9</v>
      </c>
      <c r="G41" s="13">
        <f t="shared" si="6"/>
        <v>1.3451043118242439E-2</v>
      </c>
      <c r="H41" s="13">
        <f t="shared" si="7"/>
        <v>0.16872185161337083</v>
      </c>
      <c r="I41" s="13">
        <f t="shared" si="8"/>
        <v>0.20995041042724014</v>
      </c>
    </row>
    <row r="42" spans="1:9" ht="14.25" x14ac:dyDescent="0.2">
      <c r="A42" s="20" t="s">
        <v>39</v>
      </c>
      <c r="B42" s="2">
        <v>52674</v>
      </c>
      <c r="C42" s="7">
        <f t="shared" si="0"/>
        <v>4.9629404758068669E-3</v>
      </c>
      <c r="D42" s="1">
        <v>7.7</v>
      </c>
      <c r="E42" s="1">
        <v>6</v>
      </c>
      <c r="F42" s="1">
        <v>22.2</v>
      </c>
      <c r="G42" s="13">
        <f t="shared" si="6"/>
        <v>4.8517926666620172E-2</v>
      </c>
      <c r="H42" s="13">
        <f t="shared" si="7"/>
        <v>3.2412290267923895E-2</v>
      </c>
      <c r="I42" s="13">
        <f t="shared" si="8"/>
        <v>5.5217332616954891E-2</v>
      </c>
    </row>
    <row r="43" spans="1:9" ht="14.25" customHeight="1" x14ac:dyDescent="0.2">
      <c r="A43" s="20" t="s">
        <v>40</v>
      </c>
      <c r="B43" s="2">
        <v>190988</v>
      </c>
      <c r="C43" s="7">
        <f t="shared" si="0"/>
        <v>1.799487556656798E-2</v>
      </c>
      <c r="D43" s="1">
        <v>10.8</v>
      </c>
      <c r="E43" s="1">
        <v>10.1</v>
      </c>
      <c r="F43" s="1">
        <v>19.8</v>
      </c>
      <c r="G43" s="13">
        <f t="shared" si="6"/>
        <v>1.2796355958447228E-5</v>
      </c>
      <c r="H43" s="13">
        <f t="shared" si="7"/>
        <v>4.292333220020482E-2</v>
      </c>
      <c r="I43" s="13">
        <f t="shared" si="8"/>
        <v>0.59197017913136896</v>
      </c>
    </row>
    <row r="44" spans="1:9" ht="14.25" x14ac:dyDescent="0.2">
      <c r="A44" s="20" t="s">
        <v>41</v>
      </c>
      <c r="B44" s="2">
        <v>118027</v>
      </c>
      <c r="C44" s="7">
        <f t="shared" si="0"/>
        <v>1.1120495415917853E-2</v>
      </c>
      <c r="D44" s="1">
        <v>7</v>
      </c>
      <c r="E44" s="1">
        <v>3.9</v>
      </c>
      <c r="F44" s="1">
        <v>22.2</v>
      </c>
      <c r="G44" s="13">
        <f t="shared" si="6"/>
        <v>0.16284161545133111</v>
      </c>
      <c r="H44" s="13">
        <f t="shared" si="7"/>
        <v>0.24102781428567349</v>
      </c>
      <c r="I44" s="13">
        <f t="shared" si="8"/>
        <v>0.12372586317312781</v>
      </c>
    </row>
    <row r="45" spans="1:9" ht="14.25" x14ac:dyDescent="0.2">
      <c r="A45" s="20" t="s">
        <v>42</v>
      </c>
      <c r="B45" s="2">
        <v>305490</v>
      </c>
      <c r="C45" s="7">
        <f t="shared" si="0"/>
        <v>2.8783245737066476E-2</v>
      </c>
      <c r="D45" s="1">
        <v>7.6</v>
      </c>
      <c r="E45" s="1">
        <v>6.7</v>
      </c>
      <c r="F45" s="1">
        <v>24.4</v>
      </c>
      <c r="G45" s="13">
        <f t="shared" si="6"/>
        <v>0.29967324503921083</v>
      </c>
      <c r="H45" s="13">
        <f t="shared" si="7"/>
        <v>9.9103202513709646E-2</v>
      </c>
      <c r="I45" s="13">
        <f t="shared" si="8"/>
        <v>3.7115604494363359E-2</v>
      </c>
    </row>
    <row r="46" spans="1:9" ht="14.25" x14ac:dyDescent="0.2">
      <c r="A46" s="20" t="s">
        <v>43</v>
      </c>
      <c r="B46" s="2">
        <v>75381</v>
      </c>
      <c r="C46" s="7">
        <f t="shared" si="0"/>
        <v>7.1023923758741963E-3</v>
      </c>
      <c r="D46" s="1">
        <v>5.5</v>
      </c>
      <c r="E46" s="1">
        <v>3.8</v>
      </c>
      <c r="F46" s="1">
        <v>14.2</v>
      </c>
      <c r="G46" s="13">
        <f t="shared" si="6"/>
        <v>0.2015188620066872</v>
      </c>
      <c r="H46" s="13">
        <f t="shared" si="7"/>
        <v>0.16062279567680737</v>
      </c>
      <c r="I46" s="13">
        <f t="shared" si="8"/>
        <v>0.91262062815365053</v>
      </c>
    </row>
    <row r="47" spans="1:9" ht="14.25" customHeight="1" x14ac:dyDescent="0.2">
      <c r="A47" s="20" t="s">
        <v>44</v>
      </c>
      <c r="B47" s="2">
        <v>85609</v>
      </c>
      <c r="C47" s="7">
        <f t="shared" si="0"/>
        <v>8.0660737971931136E-3</v>
      </c>
      <c r="D47" s="1">
        <v>7.4</v>
      </c>
      <c r="E47" s="1">
        <v>10.3</v>
      </c>
      <c r="F47" s="1">
        <v>27.6</v>
      </c>
      <c r="G47" s="13">
        <f t="shared" si="6"/>
        <v>9.4712197018810257E-2</v>
      </c>
      <c r="H47" s="13">
        <f t="shared" si="7"/>
        <v>2.4545759632964553E-2</v>
      </c>
      <c r="I47" s="13">
        <f t="shared" si="8"/>
        <v>3.4377048869152285E-2</v>
      </c>
    </row>
    <row r="48" spans="1:9" ht="14.25" x14ac:dyDescent="0.2">
      <c r="A48" s="20" t="s">
        <v>45</v>
      </c>
      <c r="B48" s="2">
        <v>156585</v>
      </c>
      <c r="C48" s="7">
        <f t="shared" si="0"/>
        <v>1.4753427391202835E-2</v>
      </c>
      <c r="D48" s="1">
        <v>6.6</v>
      </c>
      <c r="E48" s="1">
        <v>4.5999999999999996</v>
      </c>
      <c r="F48" s="1">
        <v>26.3</v>
      </c>
      <c r="G48" s="13">
        <f>$C48*(D48-$M$3)^2</f>
        <v>0.26356571824259228</v>
      </c>
      <c r="H48" s="13">
        <f>$C48*(E48-$M$4)^2</f>
        <v>0.23083831775944252</v>
      </c>
      <c r="I48" s="13">
        <f>$C48*(F48-$M$5)^2</f>
        <v>8.6215386852610994E-3</v>
      </c>
    </row>
    <row r="53" spans="4:6" ht="18" x14ac:dyDescent="0.25">
      <c r="D53" s="6"/>
      <c r="E53" s="6"/>
      <c r="F53" s="6"/>
    </row>
  </sheetData>
  <mergeCells count="8">
    <mergeCell ref="W6:X6"/>
    <mergeCell ref="Y1:Y5"/>
    <mergeCell ref="Z1:Z2"/>
    <mergeCell ref="D1:F1"/>
    <mergeCell ref="G1:I1"/>
    <mergeCell ref="G3:I3"/>
    <mergeCell ref="K1:Q1"/>
    <mergeCell ref="W1:X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/>
  </sheetViews>
  <sheetFormatPr defaultRowHeight="12.75" x14ac:dyDescent="0.2"/>
  <cols>
    <col min="1" max="1" width="22.140625" style="5" customWidth="1"/>
    <col min="2" max="2" width="12.42578125" style="5" bestFit="1" customWidth="1"/>
    <col min="3" max="3" width="9.140625" style="5"/>
    <col min="4" max="5" width="11.28515625" style="5" bestFit="1" customWidth="1"/>
    <col min="6" max="6" width="13.42578125" style="5" customWidth="1"/>
  </cols>
  <sheetData>
    <row r="1" spans="1:6" ht="14.25" x14ac:dyDescent="0.2">
      <c r="A1" s="17" t="s">
        <v>0</v>
      </c>
      <c r="B1" s="18" t="s">
        <v>49</v>
      </c>
      <c r="C1" s="18" t="s">
        <v>57</v>
      </c>
      <c r="D1" s="18" t="s">
        <v>48</v>
      </c>
      <c r="E1" s="18" t="s">
        <v>46</v>
      </c>
      <c r="F1" s="18" t="s">
        <v>47</v>
      </c>
    </row>
    <row r="2" spans="1:6" ht="14.25" x14ac:dyDescent="0.2">
      <c r="A2" s="20" t="s">
        <v>1</v>
      </c>
      <c r="B2" s="2">
        <v>98287</v>
      </c>
      <c r="C2" s="7">
        <v>9.2605940415694549E-3</v>
      </c>
      <c r="D2" s="1">
        <v>22.3</v>
      </c>
      <c r="E2" s="1">
        <v>15.5</v>
      </c>
      <c r="F2" s="1">
        <v>36.799999999999997</v>
      </c>
    </row>
    <row r="3" spans="1:6" ht="14.25" x14ac:dyDescent="0.2">
      <c r="A3" s="20" t="s">
        <v>2</v>
      </c>
      <c r="B3" s="2">
        <v>138687</v>
      </c>
      <c r="C3" s="7">
        <v>1.306707912382251E-2</v>
      </c>
      <c r="D3" s="1">
        <v>12.8</v>
      </c>
      <c r="E3" s="1">
        <v>9.1999999999999993</v>
      </c>
      <c r="F3" s="1">
        <v>22.8</v>
      </c>
    </row>
    <row r="4" spans="1:6" ht="14.25" x14ac:dyDescent="0.2">
      <c r="A4" s="20" t="s">
        <v>3</v>
      </c>
      <c r="B4" s="2">
        <v>147947</v>
      </c>
      <c r="C4" s="7">
        <v>1.3939555655051799E-2</v>
      </c>
      <c r="D4" s="1">
        <v>12.4</v>
      </c>
      <c r="E4" s="1">
        <v>8</v>
      </c>
      <c r="F4" s="1">
        <v>22</v>
      </c>
    </row>
    <row r="5" spans="1:6" ht="14.25" x14ac:dyDescent="0.2">
      <c r="A5" s="20" t="s">
        <v>4</v>
      </c>
      <c r="B5" s="2">
        <v>111222</v>
      </c>
      <c r="C5" s="7">
        <v>1.0479328807384882E-2</v>
      </c>
      <c r="D5" s="1">
        <v>9</v>
      </c>
      <c r="E5" s="1">
        <v>6.6</v>
      </c>
      <c r="F5" s="1">
        <v>37.5</v>
      </c>
    </row>
    <row r="6" spans="1:6" ht="14.25" x14ac:dyDescent="0.2">
      <c r="A6" s="20" t="s">
        <v>5</v>
      </c>
      <c r="B6" s="2">
        <v>112039</v>
      </c>
      <c r="C6" s="7">
        <v>1.0556306488379951E-2</v>
      </c>
      <c r="D6" s="1">
        <v>5.3</v>
      </c>
      <c r="E6" s="1">
        <v>6.2</v>
      </c>
      <c r="F6" s="1">
        <v>16.8</v>
      </c>
    </row>
    <row r="7" spans="1:6" ht="14.25" x14ac:dyDescent="0.2">
      <c r="A7" s="20" t="s">
        <v>6</v>
      </c>
      <c r="B7" s="2">
        <v>140611</v>
      </c>
      <c r="C7" s="7">
        <v>1.3248358264868422E-2</v>
      </c>
      <c r="D7" s="1">
        <v>20.6</v>
      </c>
      <c r="E7" s="1">
        <v>9.1999999999999993</v>
      </c>
      <c r="F7" s="1">
        <v>27.4</v>
      </c>
    </row>
    <row r="8" spans="1:6" ht="14.25" x14ac:dyDescent="0.2">
      <c r="A8" s="20" t="s">
        <v>7</v>
      </c>
      <c r="B8" s="2">
        <v>1110551</v>
      </c>
      <c r="C8" s="7">
        <v>0.10463603501438644</v>
      </c>
      <c r="D8" s="1">
        <v>10.6</v>
      </c>
      <c r="E8" s="1">
        <v>8.5</v>
      </c>
      <c r="F8" s="1">
        <v>32.1</v>
      </c>
    </row>
    <row r="9" spans="1:6" ht="14.25" x14ac:dyDescent="0.2">
      <c r="A9" s="20" t="s">
        <v>8</v>
      </c>
      <c r="B9" s="2">
        <v>80419</v>
      </c>
      <c r="C9" s="7">
        <v>7.5770723720224855E-3</v>
      </c>
      <c r="D9" s="1">
        <v>14.6</v>
      </c>
      <c r="E9" s="1">
        <v>11.9</v>
      </c>
      <c r="F9" s="1">
        <v>33.200000000000003</v>
      </c>
    </row>
    <row r="10" spans="1:6" ht="14.25" x14ac:dyDescent="0.2">
      <c r="A10" s="20" t="s">
        <v>9</v>
      </c>
      <c r="B10" s="2">
        <v>139680</v>
      </c>
      <c r="C10" s="7">
        <v>1.3160639512106602E-2</v>
      </c>
      <c r="D10" s="1">
        <v>11</v>
      </c>
      <c r="E10" s="1">
        <v>6.2</v>
      </c>
      <c r="F10" s="1">
        <v>25.9</v>
      </c>
    </row>
    <row r="11" spans="1:6" ht="14.25" x14ac:dyDescent="0.2">
      <c r="A11" s="20" t="s">
        <v>10</v>
      </c>
      <c r="B11" s="2">
        <v>126698</v>
      </c>
      <c r="C11" s="7">
        <v>1.1937476409685583E-2</v>
      </c>
      <c r="D11" s="1">
        <v>8.1999999999999993</v>
      </c>
      <c r="E11" s="1">
        <v>10</v>
      </c>
      <c r="F11" s="1">
        <v>29</v>
      </c>
    </row>
    <row r="12" spans="1:6" ht="14.25" x14ac:dyDescent="0.2">
      <c r="A12" s="20" t="s">
        <v>11</v>
      </c>
      <c r="B12" s="2">
        <v>176430</v>
      </c>
      <c r="C12" s="7">
        <v>1.6623221857967982E-2</v>
      </c>
      <c r="D12" s="1">
        <v>9.1999999999999993</v>
      </c>
      <c r="E12" s="1">
        <v>5.8</v>
      </c>
      <c r="F12" s="1">
        <v>22.9</v>
      </c>
    </row>
    <row r="13" spans="1:6" ht="14.25" x14ac:dyDescent="0.2">
      <c r="A13" s="20" t="s">
        <v>12</v>
      </c>
      <c r="B13" s="2">
        <v>105908</v>
      </c>
      <c r="C13" s="7">
        <v>9.9786441111697158E-3</v>
      </c>
      <c r="D13" s="1">
        <v>5.0999999999999996</v>
      </c>
      <c r="E13" s="1">
        <v>5.8</v>
      </c>
      <c r="F13" s="1">
        <v>22.4</v>
      </c>
    </row>
    <row r="14" spans="1:6" ht="14.25" x14ac:dyDescent="0.2">
      <c r="A14" s="20" t="s">
        <v>13</v>
      </c>
      <c r="B14" s="2">
        <v>50322</v>
      </c>
      <c r="C14" s="7">
        <v>4.7413352056717385E-3</v>
      </c>
      <c r="D14" s="1">
        <v>28.5</v>
      </c>
      <c r="E14" s="1">
        <v>18.600000000000001</v>
      </c>
      <c r="F14" s="1">
        <v>33.700000000000003</v>
      </c>
    </row>
    <row r="15" spans="1:6" ht="14.25" x14ac:dyDescent="0.2">
      <c r="A15" s="20" t="s">
        <v>14</v>
      </c>
      <c r="B15" s="2">
        <v>150196</v>
      </c>
      <c r="C15" s="7">
        <v>1.4151456272625738E-2</v>
      </c>
      <c r="D15" s="1">
        <v>13.1</v>
      </c>
      <c r="E15" s="1">
        <v>12.8</v>
      </c>
      <c r="F15" s="1">
        <v>35</v>
      </c>
    </row>
    <row r="16" spans="1:6" ht="14.25" x14ac:dyDescent="0.2">
      <c r="A16" s="20" t="s">
        <v>15</v>
      </c>
      <c r="B16" s="2">
        <v>51414</v>
      </c>
      <c r="C16" s="7">
        <v>4.844223366805905E-3</v>
      </c>
      <c r="D16" s="1">
        <v>22.3</v>
      </c>
      <c r="E16" s="1">
        <v>8.5</v>
      </c>
      <c r="F16" s="1">
        <v>21.4</v>
      </c>
    </row>
    <row r="17" spans="1:6" ht="14.25" x14ac:dyDescent="0.2">
      <c r="A17" s="20" t="s">
        <v>16</v>
      </c>
      <c r="B17" s="2">
        <v>67877</v>
      </c>
      <c r="C17" s="7">
        <v>6.3953660378240247E-3</v>
      </c>
      <c r="D17" s="1">
        <v>16.2</v>
      </c>
      <c r="E17" s="1">
        <v>10.9</v>
      </c>
      <c r="F17" s="1">
        <v>34.799999999999997</v>
      </c>
    </row>
    <row r="18" spans="1:6" ht="14.25" x14ac:dyDescent="0.2">
      <c r="A18" s="20" t="s">
        <v>17</v>
      </c>
      <c r="B18" s="2">
        <v>167901</v>
      </c>
      <c r="C18" s="7">
        <v>1.5819620093944806E-2</v>
      </c>
      <c r="D18" s="1">
        <v>10.6</v>
      </c>
      <c r="E18" s="1">
        <v>9.8000000000000007</v>
      </c>
      <c r="F18" s="1">
        <v>28.7</v>
      </c>
    </row>
    <row r="19" spans="1:6" ht="14.25" x14ac:dyDescent="0.2">
      <c r="A19" s="20" t="s">
        <v>18</v>
      </c>
      <c r="B19" s="2">
        <v>57491</v>
      </c>
      <c r="C19" s="7">
        <v>5.4167978679160985E-3</v>
      </c>
      <c r="D19" s="1">
        <v>9.4</v>
      </c>
      <c r="E19" s="1">
        <v>11.6</v>
      </c>
      <c r="F19" s="1">
        <v>20.399999999999999</v>
      </c>
    </row>
    <row r="20" spans="1:6" ht="14.25" x14ac:dyDescent="0.2">
      <c r="A20" s="20" t="s">
        <v>19</v>
      </c>
      <c r="B20" s="2">
        <v>113544</v>
      </c>
      <c r="C20" s="7">
        <v>1.0698107479686655E-2</v>
      </c>
      <c r="D20" s="1">
        <v>9.3000000000000007</v>
      </c>
      <c r="E20" s="1">
        <v>6.5</v>
      </c>
      <c r="F20" s="1">
        <v>23.9</v>
      </c>
    </row>
    <row r="21" spans="1:6" ht="14.25" x14ac:dyDescent="0.2">
      <c r="A21" s="20" t="s">
        <v>20</v>
      </c>
      <c r="B21" s="2">
        <v>284325</v>
      </c>
      <c r="C21" s="7">
        <v>2.678908096563366E-2</v>
      </c>
      <c r="D21" s="1">
        <v>10.4</v>
      </c>
      <c r="E21" s="1">
        <v>9.6999999999999993</v>
      </c>
      <c r="F21" s="1">
        <v>22.1</v>
      </c>
    </row>
    <row r="22" spans="1:6" ht="14.25" x14ac:dyDescent="0.2">
      <c r="A22" s="20" t="s">
        <v>21</v>
      </c>
      <c r="B22" s="2">
        <v>203808</v>
      </c>
      <c r="C22" s="7">
        <v>1.9202775040688874E-2</v>
      </c>
      <c r="D22" s="1">
        <v>8.5</v>
      </c>
      <c r="E22" s="1">
        <v>8.1</v>
      </c>
      <c r="F22" s="1">
        <v>37.4</v>
      </c>
    </row>
    <row r="23" spans="1:6" ht="14.25" x14ac:dyDescent="0.2">
      <c r="A23" s="20" t="s">
        <v>22</v>
      </c>
      <c r="B23" s="2">
        <v>131085</v>
      </c>
      <c r="C23" s="7">
        <v>1.2350819232850042E-2</v>
      </c>
      <c r="D23" s="1">
        <v>8.6999999999999993</v>
      </c>
      <c r="E23" s="1">
        <v>7.1</v>
      </c>
      <c r="F23" s="1">
        <v>20.399999999999999</v>
      </c>
    </row>
    <row r="24" spans="1:6" ht="14.25" x14ac:dyDescent="0.2">
      <c r="A24" s="20" t="s">
        <v>23</v>
      </c>
      <c r="B24" s="2">
        <v>40759</v>
      </c>
      <c r="C24" s="7">
        <v>3.8403100363255511E-3</v>
      </c>
      <c r="D24" s="1">
        <v>7.3</v>
      </c>
      <c r="E24" s="1">
        <v>8.6999999999999993</v>
      </c>
      <c r="F24" s="1">
        <v>13.9</v>
      </c>
    </row>
    <row r="25" spans="1:6" ht="14.25" x14ac:dyDescent="0.2">
      <c r="A25" s="20" t="s">
        <v>24</v>
      </c>
      <c r="B25" s="2">
        <v>104371</v>
      </c>
      <c r="C25" s="7">
        <v>9.8338280821740984E-3</v>
      </c>
      <c r="D25" s="1">
        <v>10</v>
      </c>
      <c r="E25" s="1">
        <v>10.5</v>
      </c>
      <c r="F25" s="1">
        <v>20.5</v>
      </c>
    </row>
    <row r="26" spans="1:6" ht="14.25" x14ac:dyDescent="0.2">
      <c r="A26" s="20" t="s">
        <v>25</v>
      </c>
      <c r="B26" s="2">
        <v>210802</v>
      </c>
      <c r="C26" s="7">
        <v>1.9861749215571992E-2</v>
      </c>
      <c r="D26" s="1">
        <v>11</v>
      </c>
      <c r="E26" s="1">
        <v>9.1</v>
      </c>
      <c r="F26" s="1">
        <v>25.5</v>
      </c>
    </row>
    <row r="27" spans="1:6" ht="14.25" x14ac:dyDescent="0.2">
      <c r="A27" s="20" t="s">
        <v>26</v>
      </c>
      <c r="B27" s="2">
        <v>309694</v>
      </c>
      <c r="C27" s="7">
        <v>2.9179346313447464E-2</v>
      </c>
      <c r="D27" s="1">
        <v>11.5</v>
      </c>
      <c r="E27" s="1">
        <v>10.199999999999999</v>
      </c>
      <c r="F27" s="1">
        <v>37.6</v>
      </c>
    </row>
    <row r="28" spans="1:6" ht="14.25" x14ac:dyDescent="0.2">
      <c r="A28" s="20" t="s">
        <v>27</v>
      </c>
      <c r="B28" s="2">
        <v>159300</v>
      </c>
      <c r="C28" s="7">
        <v>1.5009234495121575E-2</v>
      </c>
      <c r="D28" s="1">
        <v>7.7</v>
      </c>
      <c r="E28" s="1">
        <v>9.1</v>
      </c>
      <c r="F28" s="1">
        <v>15</v>
      </c>
    </row>
    <row r="29" spans="1:6" ht="14.25" x14ac:dyDescent="0.2">
      <c r="A29" s="20" t="s">
        <v>28</v>
      </c>
      <c r="B29" s="2">
        <v>117920</v>
      </c>
      <c r="C29" s="7">
        <v>1.111041388364555E-2</v>
      </c>
      <c r="D29" s="1">
        <v>13.7</v>
      </c>
      <c r="E29" s="1">
        <v>10</v>
      </c>
      <c r="F29" s="1">
        <v>23.8</v>
      </c>
    </row>
    <row r="30" spans="1:6" ht="14.25" x14ac:dyDescent="0.2">
      <c r="A30" s="20" t="s">
        <v>29</v>
      </c>
      <c r="B30" s="2">
        <v>210815</v>
      </c>
      <c r="C30" s="7">
        <v>1.9862974074633111E-2</v>
      </c>
      <c r="D30" s="1">
        <v>11.9</v>
      </c>
      <c r="E30" s="1">
        <v>10.3</v>
      </c>
      <c r="F30" s="1">
        <v>29.7</v>
      </c>
    </row>
    <row r="31" spans="1:6" ht="14.25" x14ac:dyDescent="0.2">
      <c r="A31" s="20" t="s">
        <v>30</v>
      </c>
      <c r="B31" s="2">
        <v>158231</v>
      </c>
      <c r="C31" s="7">
        <v>1.4908513392326314E-2</v>
      </c>
      <c r="D31" s="1">
        <v>5.8</v>
      </c>
      <c r="E31" s="1">
        <v>2.9</v>
      </c>
      <c r="F31" s="1">
        <v>29.7</v>
      </c>
    </row>
    <row r="32" spans="1:6" ht="14.25" x14ac:dyDescent="0.2">
      <c r="A32" s="20" t="s">
        <v>31</v>
      </c>
      <c r="B32" s="2">
        <v>40343</v>
      </c>
      <c r="C32" s="7">
        <v>3.8011145463696778E-3</v>
      </c>
      <c r="D32" s="1">
        <v>13.1</v>
      </c>
      <c r="E32" s="1">
        <v>14.6</v>
      </c>
      <c r="F32" s="1">
        <v>30.2</v>
      </c>
    </row>
    <row r="33" spans="1:6" ht="14.25" x14ac:dyDescent="0.2">
      <c r="A33" s="20" t="s">
        <v>32</v>
      </c>
      <c r="B33" s="2">
        <v>3828434</v>
      </c>
      <c r="C33" s="7">
        <v>0.36071477498491067</v>
      </c>
      <c r="D33" s="1">
        <v>8.8000000000000007</v>
      </c>
      <c r="E33" s="1">
        <v>6.5</v>
      </c>
      <c r="F33" s="1">
        <v>28.2</v>
      </c>
    </row>
    <row r="34" spans="1:6" ht="14.25" x14ac:dyDescent="0.2">
      <c r="A34" s="20" t="s">
        <v>33</v>
      </c>
      <c r="B34" s="2">
        <v>97044</v>
      </c>
      <c r="C34" s="7">
        <v>9.1434786713407296E-3</v>
      </c>
      <c r="D34" s="1">
        <v>9.8000000000000007</v>
      </c>
      <c r="E34" s="1">
        <v>7.1</v>
      </c>
      <c r="F34" s="1">
        <v>24.7</v>
      </c>
    </row>
    <row r="35" spans="1:6" ht="14.25" x14ac:dyDescent="0.2">
      <c r="A35" s="20" t="s">
        <v>34</v>
      </c>
      <c r="B35" s="2">
        <v>86685</v>
      </c>
      <c r="C35" s="7">
        <v>8.1674544394828227E-3</v>
      </c>
      <c r="D35" s="1">
        <v>10.199999999999999</v>
      </c>
      <c r="E35" s="1">
        <v>10.6</v>
      </c>
      <c r="F35" s="1">
        <v>24.9</v>
      </c>
    </row>
    <row r="36" spans="1:6" ht="14.25" x14ac:dyDescent="0.2">
      <c r="A36" s="20" t="s">
        <v>35</v>
      </c>
      <c r="B36" s="2">
        <v>145082</v>
      </c>
      <c r="C36" s="7">
        <v>1.3669615561966279E-2</v>
      </c>
      <c r="D36" s="1">
        <v>7.8</v>
      </c>
      <c r="E36" s="1">
        <v>7.6</v>
      </c>
      <c r="F36" s="1">
        <v>21.7</v>
      </c>
    </row>
    <row r="37" spans="1:6" ht="14.25" x14ac:dyDescent="0.2">
      <c r="A37" s="20" t="s">
        <v>36</v>
      </c>
      <c r="B37" s="2">
        <v>89138</v>
      </c>
      <c r="C37" s="7">
        <v>8.398575922323584E-3</v>
      </c>
      <c r="D37" s="1">
        <v>7</v>
      </c>
      <c r="E37" s="1">
        <v>5.4</v>
      </c>
      <c r="F37" s="1">
        <v>15</v>
      </c>
    </row>
    <row r="38" spans="1:6" ht="14.25" x14ac:dyDescent="0.2">
      <c r="A38" s="20" t="s">
        <v>37</v>
      </c>
      <c r="B38" s="2">
        <v>159954</v>
      </c>
      <c r="C38" s="7">
        <v>1.507085432788874E-2</v>
      </c>
      <c r="D38" s="1">
        <v>8.9</v>
      </c>
      <c r="E38" s="1">
        <v>6.1</v>
      </c>
      <c r="F38" s="1">
        <v>24.5</v>
      </c>
    </row>
    <row r="39" spans="1:6" ht="14.25" x14ac:dyDescent="0.2">
      <c r="A39" s="20" t="s">
        <v>38</v>
      </c>
      <c r="B39" s="2">
        <v>103698</v>
      </c>
      <c r="C39" s="7">
        <v>9.7704180707791407E-3</v>
      </c>
      <c r="D39" s="1">
        <v>12</v>
      </c>
      <c r="E39" s="1">
        <v>4.4000000000000004</v>
      </c>
      <c r="F39" s="1">
        <v>20.9</v>
      </c>
    </row>
    <row r="40" spans="1:6" ht="14.25" x14ac:dyDescent="0.2">
      <c r="A40" s="20" t="s">
        <v>39</v>
      </c>
      <c r="B40" s="2">
        <v>52674</v>
      </c>
      <c r="C40" s="7">
        <v>4.9629404758068669E-3</v>
      </c>
      <c r="D40" s="1">
        <v>7.7</v>
      </c>
      <c r="E40" s="1">
        <v>6</v>
      </c>
      <c r="F40" s="1">
        <v>22.2</v>
      </c>
    </row>
    <row r="41" spans="1:6" ht="14.25" x14ac:dyDescent="0.2">
      <c r="A41" s="20" t="s">
        <v>40</v>
      </c>
      <c r="B41" s="2">
        <v>190988</v>
      </c>
      <c r="C41" s="7">
        <v>1.799487556656798E-2</v>
      </c>
      <c r="D41" s="1">
        <v>10.8</v>
      </c>
      <c r="E41" s="1">
        <v>10.1</v>
      </c>
      <c r="F41" s="1">
        <v>19.8</v>
      </c>
    </row>
    <row r="42" spans="1:6" ht="14.25" x14ac:dyDescent="0.2">
      <c r="A42" s="20" t="s">
        <v>41</v>
      </c>
      <c r="B42" s="2">
        <v>118027</v>
      </c>
      <c r="C42" s="7">
        <v>1.1120495415917853E-2</v>
      </c>
      <c r="D42" s="1">
        <v>7</v>
      </c>
      <c r="E42" s="1">
        <v>3.9</v>
      </c>
      <c r="F42" s="1">
        <v>22.2</v>
      </c>
    </row>
    <row r="43" spans="1:6" ht="14.25" x14ac:dyDescent="0.2">
      <c r="A43" s="20" t="s">
        <v>42</v>
      </c>
      <c r="B43" s="2">
        <v>305490</v>
      </c>
      <c r="C43" s="7">
        <v>2.8783245737066476E-2</v>
      </c>
      <c r="D43" s="1">
        <v>7.6</v>
      </c>
      <c r="E43" s="1">
        <v>6.7</v>
      </c>
      <c r="F43" s="1">
        <v>24.4</v>
      </c>
    </row>
    <row r="44" spans="1:6" ht="14.25" x14ac:dyDescent="0.2">
      <c r="A44" s="20" t="s">
        <v>43</v>
      </c>
      <c r="B44" s="2">
        <v>75381</v>
      </c>
      <c r="C44" s="7">
        <v>7.1023923758741963E-3</v>
      </c>
      <c r="D44" s="1">
        <v>5.5</v>
      </c>
      <c r="E44" s="1">
        <v>3.8</v>
      </c>
      <c r="F44" s="1">
        <v>14.2</v>
      </c>
    </row>
    <row r="45" spans="1:6" ht="14.25" x14ac:dyDescent="0.2">
      <c r="A45" s="20" t="s">
        <v>44</v>
      </c>
      <c r="B45" s="2">
        <v>85609</v>
      </c>
      <c r="C45" s="7">
        <v>8.0660737971931136E-3</v>
      </c>
      <c r="D45" s="1">
        <v>7.4</v>
      </c>
      <c r="E45" s="1">
        <v>10.3</v>
      </c>
      <c r="F45" s="1">
        <v>27.6</v>
      </c>
    </row>
    <row r="46" spans="1:6" ht="14.25" x14ac:dyDescent="0.2">
      <c r="A46" s="20" t="s">
        <v>45</v>
      </c>
      <c r="B46" s="2">
        <v>156585</v>
      </c>
      <c r="C46" s="7">
        <v>1.4753427391202835E-2</v>
      </c>
      <c r="D46" s="1">
        <v>6.6</v>
      </c>
      <c r="E46" s="1">
        <v>4.5999999999999996</v>
      </c>
      <c r="F46" s="1">
        <v>26.3</v>
      </c>
    </row>
    <row r="48" spans="1:6" ht="18" x14ac:dyDescent="0.25">
      <c r="D48" s="6"/>
      <c r="E48" s="6"/>
      <c r="F4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ΑΝΕΡΓΙΑ</vt:lpstr>
      <vt:lpstr>DATA_SPSS</vt:lpstr>
    </vt:vector>
  </TitlesOfParts>
  <Company>esye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zacharis</dc:creator>
  <cp:lastModifiedBy>mdyken</cp:lastModifiedBy>
  <cp:lastPrinted>2014-04-02T12:54:45Z</cp:lastPrinted>
  <dcterms:created xsi:type="dcterms:W3CDTF">2010-03-18T09:04:46Z</dcterms:created>
  <dcterms:modified xsi:type="dcterms:W3CDTF">2016-10-04T07:00:45Z</dcterms:modified>
</cp:coreProperties>
</file>