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60" windowWidth="15360" windowHeight="8775"/>
  </bookViews>
  <sheets>
    <sheet name="Contents" sheetId="6" r:id="rId1"/>
    <sheet name="SMR Template" sheetId="1" r:id="rId2"/>
    <sheet name="CIs - Example 1" sheetId="3" r:id="rId3"/>
    <sheet name="CIs - Example 2" sheetId="4" r:id="rId4"/>
    <sheet name="CIs - Example 3" sheetId="5" r:id="rId5"/>
    <sheet name="Exact CIs " sheetId="2" r:id="rId6"/>
  </sheets>
  <calcPr calcId="125725"/>
</workbook>
</file>

<file path=xl/calcChain.xml><?xml version="1.0" encoding="utf-8"?>
<calcChain xmlns="http://schemas.openxmlformats.org/spreadsheetml/2006/main">
  <c r="D43" i="5"/>
  <c r="E43"/>
  <c r="D17"/>
  <c r="G17" s="1"/>
  <c r="D18"/>
  <c r="G18" s="1"/>
  <c r="D19"/>
  <c r="G19" s="1"/>
  <c r="D20"/>
  <c r="G20" s="1"/>
  <c r="D21"/>
  <c r="G21" s="1"/>
  <c r="D22"/>
  <c r="G22" s="1"/>
  <c r="D23"/>
  <c r="G23" s="1"/>
  <c r="D24"/>
  <c r="G24" s="1"/>
  <c r="D25"/>
  <c r="G25" s="1"/>
  <c r="D26"/>
  <c r="G26" s="1"/>
  <c r="D27"/>
  <c r="G27" s="1"/>
  <c r="D28"/>
  <c r="G28" s="1"/>
  <c r="D29"/>
  <c r="G29" s="1"/>
  <c r="D30"/>
  <c r="G30" s="1"/>
  <c r="D31"/>
  <c r="G31" s="1"/>
  <c r="D32"/>
  <c r="G32" s="1"/>
  <c r="D33"/>
  <c r="G33" s="1"/>
  <c r="D34"/>
  <c r="G34" s="1"/>
  <c r="E42" i="4"/>
  <c r="D16"/>
  <c r="G16" s="1"/>
  <c r="D17"/>
  <c r="G17"/>
  <c r="D18"/>
  <c r="G18" s="1"/>
  <c r="D19"/>
  <c r="G19"/>
  <c r="D20"/>
  <c r="G20" s="1"/>
  <c r="D21"/>
  <c r="G21"/>
  <c r="D22"/>
  <c r="G22" s="1"/>
  <c r="D23"/>
  <c r="G23"/>
  <c r="D24"/>
  <c r="G24" s="1"/>
  <c r="D25"/>
  <c r="G25"/>
  <c r="D26"/>
  <c r="G26" s="1"/>
  <c r="D27"/>
  <c r="G27"/>
  <c r="D28"/>
  <c r="G28" s="1"/>
  <c r="D29"/>
  <c r="G29"/>
  <c r="D30"/>
  <c r="G30" s="1"/>
  <c r="D31"/>
  <c r="G31"/>
  <c r="D32"/>
  <c r="G32" s="1"/>
  <c r="D33"/>
  <c r="G33"/>
  <c r="D42"/>
  <c r="D18" i="3"/>
  <c r="G18" s="1"/>
  <c r="D19"/>
  <c r="G19" s="1"/>
  <c r="D20"/>
  <c r="G20" s="1"/>
  <c r="D21"/>
  <c r="G21" s="1"/>
  <c r="D22"/>
  <c r="G22" s="1"/>
  <c r="D23"/>
  <c r="G23" s="1"/>
  <c r="D24"/>
  <c r="G24" s="1"/>
  <c r="D25"/>
  <c r="G25" s="1"/>
  <c r="D26"/>
  <c r="G26" s="1"/>
  <c r="D27"/>
  <c r="G27" s="1"/>
  <c r="D28"/>
  <c r="G28" s="1"/>
  <c r="D29"/>
  <c r="G29" s="1"/>
  <c r="D30"/>
  <c r="G30" s="1"/>
  <c r="D31"/>
  <c r="G31" s="1"/>
  <c r="D32"/>
  <c r="G32" s="1"/>
  <c r="D33"/>
  <c r="G33" s="1"/>
  <c r="D34"/>
  <c r="G34" s="1"/>
  <c r="D35"/>
  <c r="G35" s="1"/>
  <c r="D13" i="1"/>
  <c r="G13"/>
  <c r="D14"/>
  <c r="G14"/>
  <c r="D15"/>
  <c r="G15" s="1"/>
  <c r="D16"/>
  <c r="G16"/>
  <c r="D17"/>
  <c r="G17" s="1"/>
  <c r="D18"/>
  <c r="G18"/>
  <c r="D19"/>
  <c r="G19" s="1"/>
  <c r="D20"/>
  <c r="G20"/>
  <c r="D21"/>
  <c r="G21" s="1"/>
  <c r="D22"/>
  <c r="G22"/>
  <c r="D23"/>
  <c r="G23" s="1"/>
  <c r="D24"/>
  <c r="G24"/>
  <c r="D25"/>
  <c r="G25" s="1"/>
  <c r="D26"/>
  <c r="G26"/>
  <c r="D27"/>
  <c r="G27" s="1"/>
  <c r="D28"/>
  <c r="G28"/>
  <c r="D29"/>
  <c r="G29" s="1"/>
  <c r="D30"/>
  <c r="G30"/>
  <c r="F42" i="4" l="1"/>
  <c r="G42"/>
  <c r="G37" i="3"/>
  <c r="G35" i="4"/>
  <c r="G37" s="1"/>
  <c r="C42" s="1"/>
  <c r="G36" i="5"/>
  <c r="G32" i="1"/>
  <c r="G34" s="1"/>
  <c r="G43" i="5" l="1"/>
  <c r="G38"/>
  <c r="C43" s="1"/>
  <c r="F43"/>
  <c r="G45" i="3"/>
  <c r="G39"/>
  <c r="C45" s="1"/>
  <c r="F45"/>
</calcChain>
</file>

<file path=xl/comments1.xml><?xml version="1.0" encoding="utf-8"?>
<comments xmlns="http://schemas.openxmlformats.org/spreadsheetml/2006/main">
  <authors>
    <author>tosob</author>
  </authors>
  <commentList>
    <comment ref="D45" authorId="0">
      <text>
        <r>
          <rPr>
            <b/>
            <sz val="8"/>
            <color indexed="81"/>
            <rFont val="Tahoma"/>
          </rPr>
          <t>From the exact CIs worksheet</t>
        </r>
      </text>
    </comment>
    <comment ref="E45" authorId="0">
      <text>
        <r>
          <rPr>
            <b/>
            <sz val="8"/>
            <color indexed="81"/>
            <rFont val="Tahoma"/>
          </rPr>
          <t>From the exact CIs worksheet</t>
        </r>
      </text>
    </comment>
  </commentList>
</comments>
</file>

<file path=xl/comments2.xml><?xml version="1.0" encoding="utf-8"?>
<comments xmlns="http://schemas.openxmlformats.org/spreadsheetml/2006/main">
  <authors>
    <author>baker</author>
  </authors>
  <commentList>
    <comment ref="D41" authorId="0">
      <text>
        <r>
          <rPr>
            <sz val="8"/>
            <color indexed="81"/>
            <rFont val="Tahoma"/>
          </rPr>
          <t xml:space="preserve">EL and EU: In general a 95% confidence interval for any number of events (d) is a range for which the lower value (EL) is such that the probability is 0.025  that d or more events would occur if the mean rate were EL and the upper value (EU) is such that there is the same probability that d or less events would occur if the mean rate were EU.   
</t>
        </r>
      </text>
    </comment>
    <comment ref="E41" authorId="0">
      <text>
        <r>
          <rPr>
            <sz val="8"/>
            <color indexed="81"/>
            <rFont val="Tahoma"/>
          </rPr>
          <t xml:space="preserve">EL and EU: In general a 95% confidence interval for any number of events (d) is a range for which the lower value (EL) is such that the probability is 0.025  that d or more events would occur if the mean rate were EL and the upper value (EU) is such that there is the same probability that d or less events would occur if the mean rate were EU.   
</t>
        </r>
      </text>
    </comment>
  </commentList>
</comments>
</file>

<file path=xl/comments3.xml><?xml version="1.0" encoding="utf-8"?>
<comments xmlns="http://schemas.openxmlformats.org/spreadsheetml/2006/main">
  <authors>
    <author>baker</author>
  </authors>
  <commentList>
    <comment ref="D42" authorId="0">
      <text>
        <r>
          <rPr>
            <sz val="8"/>
            <color indexed="81"/>
            <rFont val="Tahoma"/>
          </rPr>
          <t xml:space="preserve">EL and EU: In general a 95% confidence interval for any number of events (d) is a range for which the lower value (EL) is such that the probability is 0.025  that d or more events would occur if the mean rate were EL and the upper value (EU) is such that there is the same probability that d or less events would occur if the mean rate were EU.   
</t>
        </r>
      </text>
    </comment>
    <comment ref="E42" authorId="0">
      <text>
        <r>
          <rPr>
            <sz val="8"/>
            <color indexed="81"/>
            <rFont val="Tahoma"/>
          </rPr>
          <t xml:space="preserve">EL and EU: In general a 95% confidence interval for any number of events (d) is a range for which the lower value (EL) is such that the probability is 0.025  that d or more events would occur if the mean rate were EL and the upper value (EU) is such that there is the same probability that d or less events would occur if the mean rate were EU.   
</t>
        </r>
      </text>
    </comment>
  </commentList>
</comments>
</file>

<file path=xl/sharedStrings.xml><?xml version="1.0" encoding="utf-8"?>
<sst xmlns="http://schemas.openxmlformats.org/spreadsheetml/2006/main" count="203" uniqueCount="82">
  <si>
    <t>95% Confidence intervals</t>
  </si>
  <si>
    <t>Deaths</t>
  </si>
  <si>
    <t>Expected deaths</t>
  </si>
  <si>
    <t>SMR</t>
  </si>
  <si>
    <t>EL</t>
  </si>
  <si>
    <t>EU</t>
  </si>
  <si>
    <t>1-4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</si>
  <si>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</si>
  <si>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</si>
  <si>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</si>
  <si>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</si>
  <si>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</si>
  <si>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</si>
  <si>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</si>
  <si>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</si>
  <si>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</si>
  <si>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</si>
  <si>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</si>
  <si>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</si>
  <si>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</si>
  <si>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</si>
  <si>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</si>
  <si>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</si>
  <si>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95 per cent confidence interval</t>
  </si>
  <si>
    <t>99 per cent confidence interval</t>
  </si>
  <si>
    <t>Lower limit</t>
  </si>
  <si>
    <t>Upper limit</t>
  </si>
  <si>
    <t>Ward Example 1</t>
  </si>
  <si>
    <t>Population</t>
  </si>
  <si>
    <t>Deaths per 1000,000 population</t>
  </si>
  <si>
    <t>All ages 0-84</t>
  </si>
  <si>
    <t>Observed deaths</t>
  </si>
  <si>
    <t>Exact 95 and 99 per cent confidence intervals when observed numbers are less than 100</t>
  </si>
  <si>
    <t>Observed number</t>
  </si>
  <si>
    <t>Ward Example 2</t>
  </si>
  <si>
    <t>Template for the calculation of Standardised Mortality Ratios (SMRs).</t>
  </si>
  <si>
    <t>Standard Population e.g. England &amp; Wales</t>
  </si>
  <si>
    <t>Exact CIs</t>
  </si>
  <si>
    <t xml:space="preserve">confidence limits which is available on the following spreadsheet within this workbook -&gt; </t>
  </si>
  <si>
    <r>
      <t>1</t>
    </r>
    <r>
      <rPr>
        <sz val="10"/>
        <rFont val="Arial"/>
      </rPr>
      <t xml:space="preserve">The methods used for calculating the confidence intervals is described in more detail in: </t>
    </r>
  </si>
  <si>
    <r>
      <t xml:space="preserve">Figures highlighted in </t>
    </r>
    <r>
      <rPr>
        <sz val="10"/>
        <color indexed="10"/>
        <rFont val="Arial"/>
        <family val="2"/>
      </rPr>
      <t>red</t>
    </r>
    <r>
      <rPr>
        <sz val="10"/>
        <rFont val="Arial"/>
        <family val="2"/>
      </rPr>
      <t xml:space="preserve"> are then calculated within the spreadsheet.</t>
    </r>
  </si>
  <si>
    <t>Age group</t>
  </si>
  <si>
    <t>This spreadsheet illustrates the method used by ONS to calculate SMRs for ward in England and Wales</t>
  </si>
  <si>
    <t>where the age at death was less than 85 years.</t>
  </si>
  <si>
    <t>Example Ward</t>
  </si>
  <si>
    <t>Example 1 - where number of deaths is less than 100.</t>
  </si>
  <si>
    <t>Ward Example 3</t>
  </si>
  <si>
    <t>Calculation of Standardised Mortality Ratios (SMRs).</t>
  </si>
  <si>
    <t xml:space="preserve">This workbook contains examples of the methods of calculation used by ONS to produce Standardised Mortality Ratios for wards in England &amp; Wales, </t>
  </si>
  <si>
    <t>where the age at death was under 85.</t>
  </si>
  <si>
    <t>Contents:</t>
  </si>
  <si>
    <t>SMR Template</t>
  </si>
  <si>
    <r>
      <t>95% confidence intervals were also calculated for each SMR using a method described by Goldblatt.</t>
    </r>
    <r>
      <rPr>
        <vertAlign val="superscript"/>
        <sz val="10"/>
        <rFont val="Arial"/>
        <family val="2"/>
      </rPr>
      <t xml:space="preserve">1  </t>
    </r>
  </si>
  <si>
    <t xml:space="preserve">The confidence intervals are derived from an assumption that the Poisson distribution of the observed number of deaths has a mean which is equal  </t>
  </si>
  <si>
    <t xml:space="preserve">to the expected number. </t>
  </si>
  <si>
    <t xml:space="preserve">which is also included in this workbook.  </t>
  </si>
  <si>
    <t>CIs - Example 1</t>
  </si>
  <si>
    <t>CIs - Example 2</t>
  </si>
  <si>
    <t>CIs - Example 3</t>
  </si>
  <si>
    <t xml:space="preserve">Calculation of SMRs and 95% confidence intervals where observed number of deaths is less than 100. </t>
  </si>
  <si>
    <t xml:space="preserve">Calculation of SMRs and 95% confidence intervals where observed number of deaths is 100 or greater but less than 900. </t>
  </si>
  <si>
    <t>Calculation of SMRs and 95% confidence intervals where observed number of deaths is 900 or greater.</t>
  </si>
  <si>
    <t>From these examples it can be noted that although the SMR is the same in each calculation, the width of the confidence intervals decrease</t>
  </si>
  <si>
    <r>
      <t>1</t>
    </r>
    <r>
      <rPr>
        <sz val="10"/>
        <rFont val="Arial"/>
      </rPr>
      <t xml:space="preserve">Goldblatt P. </t>
    </r>
    <r>
      <rPr>
        <i/>
        <sz val="10"/>
        <rFont val="Arial"/>
        <family val="2"/>
      </rPr>
      <t>Longitudinal Study, Mortality and social organisation.</t>
    </r>
    <r>
      <rPr>
        <sz val="10"/>
        <rFont val="Arial"/>
      </rPr>
      <t xml:space="preserve"> Series LS no 6, Chapter 3. HMSO London, 1990.  </t>
    </r>
  </si>
  <si>
    <t xml:space="preserve">The method used to calculate an SMR for each ward. </t>
  </si>
  <si>
    <t xml:space="preserve">Where the number of deaths is less than 100 the calculation of the upper and lower limits are based on a table of exact confidence intervals </t>
  </si>
  <si>
    <t xml:space="preserve">This method of calculation differs slightly if the observed number of deaths is greater than 900. </t>
  </si>
  <si>
    <t>Three examples are therefore included for the calculation of confidence intervals which vary depending on the observed numbers of deaths:</t>
  </si>
  <si>
    <t>as the number of deaths increase.</t>
  </si>
  <si>
    <r>
      <t xml:space="preserve">The figures highlighted in </t>
    </r>
    <r>
      <rPr>
        <sz val="10"/>
        <color indexed="12"/>
        <rFont val="Arial"/>
        <family val="2"/>
      </rPr>
      <t>blue</t>
    </r>
    <r>
      <rPr>
        <sz val="10"/>
        <rFont val="Arial"/>
        <family val="2"/>
      </rPr>
      <t xml:space="preserve"> are the data needed to allow the SMR to be calculated.</t>
    </r>
  </si>
  <si>
    <t xml:space="preserve">In this example, as there are fewer than 100 deaths, the 95% confidence intervals for the SMR are calculated using </t>
  </si>
  <si>
    <t xml:space="preserve">the exact method. The figures for the exact upper and lower limits are taken from the table of exact 95% </t>
  </si>
  <si>
    <t xml:space="preserve">The table of exact 95% confidence intervals used for the calculations in Example 1 is also included. </t>
  </si>
  <si>
    <t xml:space="preserve">99% confidence intervals are also inlcuded in the table for reference: </t>
  </si>
  <si>
    <r>
      <t>Calculation of Standardised Mortality Ratios with 95% confidence intervals.</t>
    </r>
    <r>
      <rPr>
        <b/>
        <vertAlign val="superscript"/>
        <sz val="12"/>
        <rFont val="Arial"/>
        <family val="2"/>
      </rPr>
      <t>1</t>
    </r>
  </si>
  <si>
    <t xml:space="preserve">In this example as there are more than 100 deaths an approximation to the exact method illustrated in Example 1 is used. </t>
  </si>
  <si>
    <t xml:space="preserve">In this example an approximation to the exact method illustrated in Example 1 is used. </t>
  </si>
  <si>
    <t xml:space="preserve">As there are more than 900 deaths the method of approximation differs slightly from the calculation illustrated in Example 2. </t>
  </si>
  <si>
    <t xml:space="preserve">Example 3 - where number of deaths is 900 or greater. </t>
  </si>
  <si>
    <r>
      <t xml:space="preserve">Goldblatt P. </t>
    </r>
    <r>
      <rPr>
        <i/>
        <sz val="10"/>
        <rFont val="Arial"/>
        <family val="2"/>
      </rPr>
      <t>Longitudinal Study, Mortality and social organisation.</t>
    </r>
    <r>
      <rPr>
        <sz val="10"/>
        <rFont val="Arial"/>
      </rPr>
      <t xml:space="preserve"> Series LS no 6.HMSO London, 1990. Table 3.7, p58.  </t>
    </r>
  </si>
  <si>
    <t xml:space="preserve">For larger numbers of deaths little accuracy is lost by using a method which approximates the calculation of the exact limits. </t>
  </si>
  <si>
    <t xml:space="preserve">Example 2 - where number of deaths is 100 or greater but less than 900. </t>
  </si>
</sst>
</file>

<file path=xl/styles.xml><?xml version="1.0" encoding="utf-8"?>
<styleSheet xmlns="http://schemas.openxmlformats.org/spreadsheetml/2006/main">
  <numFmts count="1">
    <numFmt numFmtId="164" formatCode="0.0000"/>
  </numFmts>
  <fonts count="22">
    <font>
      <sz val="10"/>
      <name val="Arial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8"/>
      <color indexed="81"/>
      <name val="Tahoma"/>
    </font>
    <font>
      <sz val="8"/>
      <name val="Arial"/>
    </font>
    <font>
      <sz val="10"/>
      <color indexed="12"/>
      <name val="Arial"/>
      <family val="2"/>
    </font>
    <font>
      <sz val="10"/>
      <color indexed="12"/>
      <name val="Arial"/>
    </font>
    <font>
      <sz val="10"/>
      <color indexed="10"/>
      <name val="Arial"/>
      <family val="2"/>
    </font>
    <font>
      <sz val="10"/>
      <color indexed="10"/>
      <name val="Arial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vertAlign val="superscript"/>
      <sz val="10"/>
      <name val="Arial"/>
      <family val="2"/>
    </font>
    <font>
      <u/>
      <sz val="10"/>
      <color indexed="12"/>
      <name val="Arial"/>
    </font>
    <font>
      <i/>
      <sz val="10"/>
      <name val="Arial"/>
      <family val="2"/>
    </font>
    <font>
      <b/>
      <sz val="11"/>
      <name val="Arial"/>
      <family val="2"/>
    </font>
    <font>
      <b/>
      <vertAlign val="superscript"/>
      <sz val="12"/>
      <name val="Arial"/>
      <family val="2"/>
    </font>
    <font>
      <sz val="11"/>
      <name val="Arial"/>
      <family val="2"/>
    </font>
    <font>
      <sz val="8"/>
      <color indexed="81"/>
      <name val="Tahoma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 style="thick">
        <color indexed="1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68">
    <xf numFmtId="0" fontId="0" fillId="0" borderId="0" xfId="0"/>
    <xf numFmtId="0" fontId="1" fillId="0" borderId="0" xfId="0" applyFont="1"/>
    <xf numFmtId="3" fontId="3" fillId="0" borderId="1" xfId="0" applyNumberFormat="1" applyFont="1" applyBorder="1"/>
    <xf numFmtId="0" fontId="0" fillId="0" borderId="0" xfId="0" applyAlignment="1">
      <alignment horizontal="center"/>
    </xf>
    <xf numFmtId="0" fontId="0" fillId="0" borderId="2" xfId="0" applyBorder="1"/>
    <xf numFmtId="0" fontId="0" fillId="0" borderId="3" xfId="0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4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3" fontId="2" fillId="0" borderId="3" xfId="0" applyNumberFormat="1" applyFont="1" applyBorder="1" applyAlignment="1">
      <alignment horizontal="right"/>
    </xf>
    <xf numFmtId="1" fontId="3" fillId="0" borderId="4" xfId="0" applyNumberFormat="1" applyFont="1" applyBorder="1"/>
    <xf numFmtId="1" fontId="3" fillId="0" borderId="0" xfId="0" applyNumberFormat="1" applyFont="1" applyBorder="1"/>
    <xf numFmtId="0" fontId="0" fillId="0" borderId="5" xfId="0" applyBorder="1"/>
    <xf numFmtId="1" fontId="0" fillId="0" borderId="4" xfId="0" applyNumberFormat="1" applyBorder="1"/>
    <xf numFmtId="0" fontId="0" fillId="0" borderId="0" xfId="0" applyBorder="1"/>
    <xf numFmtId="1" fontId="0" fillId="0" borderId="5" xfId="0" applyNumberFormat="1" applyBorder="1"/>
    <xf numFmtId="1" fontId="0" fillId="0" borderId="0" xfId="0" applyNumberFormat="1"/>
    <xf numFmtId="1" fontId="2" fillId="0" borderId="6" xfId="0" applyNumberFormat="1" applyFont="1" applyBorder="1"/>
    <xf numFmtId="1" fontId="0" fillId="0" borderId="7" xfId="0" applyNumberFormat="1" applyBorder="1"/>
    <xf numFmtId="1" fontId="3" fillId="0" borderId="7" xfId="0" applyNumberFormat="1" applyFont="1" applyBorder="1"/>
    <xf numFmtId="1" fontId="0" fillId="0" borderId="8" xfId="0" applyNumberFormat="1" applyBorder="1"/>
    <xf numFmtId="3" fontId="2" fillId="0" borderId="3" xfId="0" applyNumberFormat="1" applyFont="1" applyBorder="1" applyAlignment="1">
      <alignment horizontal="right" vertical="center" wrapText="1"/>
    </xf>
    <xf numFmtId="1" fontId="3" fillId="0" borderId="4" xfId="0" applyNumberFormat="1" applyFont="1" applyBorder="1" applyAlignment="1">
      <alignment horizontal="right"/>
    </xf>
    <xf numFmtId="164" fontId="3" fillId="0" borderId="5" xfId="0" applyNumberFormat="1" applyFont="1" applyBorder="1" applyAlignment="1">
      <alignment horizontal="right"/>
    </xf>
    <xf numFmtId="3" fontId="2" fillId="0" borderId="3" xfId="0" quotePrefix="1" applyNumberFormat="1" applyFont="1" applyBorder="1" applyAlignment="1">
      <alignment horizontal="right"/>
    </xf>
    <xf numFmtId="3" fontId="2" fillId="0" borderId="9" xfId="0" applyNumberFormat="1" applyFont="1" applyBorder="1" applyAlignment="1">
      <alignment horizontal="right"/>
    </xf>
    <xf numFmtId="1" fontId="3" fillId="0" borderId="6" xfId="0" applyNumberFormat="1" applyFont="1" applyBorder="1"/>
    <xf numFmtId="0" fontId="0" fillId="0" borderId="7" xfId="0" applyBorder="1"/>
    <xf numFmtId="164" fontId="3" fillId="0" borderId="8" xfId="0" applyNumberFormat="1" applyFont="1" applyBorder="1" applyAlignment="1">
      <alignment horizontal="right"/>
    </xf>
    <xf numFmtId="3" fontId="3" fillId="0" borderId="0" xfId="0" applyNumberFormat="1" applyFont="1"/>
    <xf numFmtId="164" fontId="0" fillId="0" borderId="10" xfId="0" applyNumberFormat="1" applyBorder="1"/>
    <xf numFmtId="164" fontId="3" fillId="0" borderId="11" xfId="0" applyNumberFormat="1" applyFont="1" applyBorder="1"/>
    <xf numFmtId="0" fontId="2" fillId="0" borderId="0" xfId="0" applyFont="1"/>
    <xf numFmtId="164" fontId="0" fillId="0" borderId="0" xfId="0" applyNumberFormat="1"/>
    <xf numFmtId="164" fontId="0" fillId="0" borderId="0" xfId="0" applyNumberFormat="1" applyBorder="1"/>
    <xf numFmtId="3" fontId="3" fillId="0" borderId="4" xfId="0" applyNumberFormat="1" applyFont="1" applyBorder="1" applyAlignment="1">
      <alignment horizontal="right"/>
    </xf>
    <xf numFmtId="3" fontId="0" fillId="0" borderId="0" xfId="0" applyNumberFormat="1" applyBorder="1"/>
    <xf numFmtId="3" fontId="3" fillId="0" borderId="4" xfId="0" applyNumberFormat="1" applyFont="1" applyBorder="1"/>
    <xf numFmtId="0" fontId="2" fillId="0" borderId="0" xfId="0" applyFont="1" applyBorder="1" applyAlignment="1">
      <alignment horizontal="right"/>
    </xf>
    <xf numFmtId="3" fontId="8" fillId="0" borderId="4" xfId="0" applyNumberFormat="1" applyFont="1" applyBorder="1" applyAlignment="1">
      <alignment horizontal="right"/>
    </xf>
    <xf numFmtId="3" fontId="8" fillId="0" borderId="0" xfId="0" applyNumberFormat="1" applyFont="1" applyBorder="1"/>
    <xf numFmtId="0" fontId="9" fillId="0" borderId="0" xfId="0" applyFont="1" applyBorder="1"/>
    <xf numFmtId="1" fontId="8" fillId="0" borderId="4" xfId="0" applyNumberFormat="1" applyFont="1" applyBorder="1" applyAlignment="1">
      <alignment horizontal="right"/>
    </xf>
    <xf numFmtId="3" fontId="10" fillId="0" borderId="5" xfId="0" applyNumberFormat="1" applyFont="1" applyBorder="1" applyAlignment="1">
      <alignment horizontal="right"/>
    </xf>
    <xf numFmtId="1" fontId="11" fillId="0" borderId="5" xfId="0" applyNumberFormat="1" applyFont="1" applyBorder="1"/>
    <xf numFmtId="3" fontId="2" fillId="0" borderId="4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12" fillId="0" borderId="5" xfId="0" applyFont="1" applyBorder="1" applyAlignment="1">
      <alignment horizontal="right" vertical="center" wrapText="1"/>
    </xf>
    <xf numFmtId="0" fontId="3" fillId="0" borderId="0" xfId="0" applyFont="1"/>
    <xf numFmtId="1" fontId="13" fillId="0" borderId="5" xfId="0" applyNumberFormat="1" applyFont="1" applyBorder="1"/>
    <xf numFmtId="0" fontId="14" fillId="0" borderId="0" xfId="0" applyFont="1"/>
    <xf numFmtId="0" fontId="16" fillId="0" borderId="0" xfId="1" applyAlignment="1" applyProtection="1">
      <alignment horizontal="left"/>
    </xf>
    <xf numFmtId="0" fontId="15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16" fillId="0" borderId="0" xfId="1" applyAlignment="1" applyProtection="1"/>
    <xf numFmtId="0" fontId="18" fillId="0" borderId="0" xfId="0" applyFont="1"/>
    <xf numFmtId="0" fontId="20" fillId="0" borderId="0" xfId="0" applyFont="1"/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37"/>
  <sheetViews>
    <sheetView tabSelected="1" workbookViewId="0"/>
  </sheetViews>
  <sheetFormatPr defaultRowHeight="12.75"/>
  <cols>
    <col min="1" max="1" width="15.5703125" customWidth="1"/>
  </cols>
  <sheetData>
    <row r="1" spans="1:2" ht="15.75">
      <c r="A1" s="53" t="s">
        <v>47</v>
      </c>
    </row>
    <row r="3" spans="1:2">
      <c r="A3" t="s">
        <v>48</v>
      </c>
    </row>
    <row r="4" spans="1:2">
      <c r="A4" t="s">
        <v>49</v>
      </c>
    </row>
    <row r="6" spans="1:2">
      <c r="A6" s="34" t="s">
        <v>50</v>
      </c>
    </row>
    <row r="8" spans="1:2">
      <c r="A8" s="59" t="s">
        <v>51</v>
      </c>
      <c r="B8" t="s">
        <v>64</v>
      </c>
    </row>
    <row r="10" spans="1:2" ht="14.25">
      <c r="A10" t="s">
        <v>52</v>
      </c>
    </row>
    <row r="12" spans="1:2">
      <c r="A12" t="s">
        <v>53</v>
      </c>
    </row>
    <row r="13" spans="1:2">
      <c r="A13" t="s">
        <v>54</v>
      </c>
    </row>
    <row r="15" spans="1:2">
      <c r="A15" t="s">
        <v>65</v>
      </c>
    </row>
    <row r="16" spans="1:2">
      <c r="A16" t="s">
        <v>55</v>
      </c>
    </row>
    <row r="18" spans="1:2">
      <c r="A18" t="s">
        <v>80</v>
      </c>
    </row>
    <row r="19" spans="1:2">
      <c r="A19" t="s">
        <v>66</v>
      </c>
    </row>
    <row r="20" spans="1:2">
      <c r="A20" t="s">
        <v>67</v>
      </c>
    </row>
    <row r="22" spans="1:2">
      <c r="A22" s="59" t="s">
        <v>56</v>
      </c>
      <c r="B22" t="s">
        <v>59</v>
      </c>
    </row>
    <row r="24" spans="1:2">
      <c r="A24" s="59" t="s">
        <v>57</v>
      </c>
      <c r="B24" t="s">
        <v>60</v>
      </c>
    </row>
    <row r="26" spans="1:2">
      <c r="A26" s="59" t="s">
        <v>58</v>
      </c>
      <c r="B26" t="s">
        <v>61</v>
      </c>
    </row>
    <row r="28" spans="1:2">
      <c r="A28" t="s">
        <v>62</v>
      </c>
    </row>
    <row r="29" spans="1:2">
      <c r="A29" t="s">
        <v>68</v>
      </c>
    </row>
    <row r="31" spans="1:2">
      <c r="A31" t="s">
        <v>72</v>
      </c>
    </row>
    <row r="32" spans="1:2">
      <c r="A32" t="s">
        <v>73</v>
      </c>
    </row>
    <row r="34" spans="1:2">
      <c r="A34" s="59" t="s">
        <v>37</v>
      </c>
      <c r="B34" s="51" t="s">
        <v>32</v>
      </c>
    </row>
    <row r="37" spans="1:2" ht="14.25">
      <c r="A37" s="55" t="s">
        <v>63</v>
      </c>
    </row>
  </sheetData>
  <phoneticPr fontId="7" type="noConversion"/>
  <hyperlinks>
    <hyperlink ref="A8" location="'SMR Template'!A1" display="SMR Template"/>
    <hyperlink ref="A22" location="'CIs - Example 1'!A1" display="CIs - Example 1"/>
    <hyperlink ref="A24" location="'CIs - Example 2'!A1" display="CIs - Example 2"/>
    <hyperlink ref="A26" location="'CIs - Example 3'!A1" display="CIs - Example 3"/>
    <hyperlink ref="A34" location="'Exact CIs '!A1" display="Exact CIs"/>
  </hyperlinks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7"/>
  <sheetViews>
    <sheetView workbookViewId="0"/>
  </sheetViews>
  <sheetFormatPr defaultRowHeight="12.75"/>
  <cols>
    <col min="1" max="1" width="12.85546875" customWidth="1"/>
    <col min="2" max="7" width="15.7109375" customWidth="1"/>
    <col min="8" max="8" width="5.140625" customWidth="1"/>
  </cols>
  <sheetData>
    <row r="1" spans="1:8" ht="15.75">
      <c r="A1" s="53" t="s">
        <v>35</v>
      </c>
    </row>
    <row r="2" spans="1:8" ht="11.25" customHeight="1">
      <c r="A2" s="1"/>
    </row>
    <row r="3" spans="1:8" ht="15.75" customHeight="1">
      <c r="A3" s="51" t="s">
        <v>42</v>
      </c>
    </row>
    <row r="4" spans="1:8" ht="15.75" customHeight="1">
      <c r="A4" s="51" t="s">
        <v>43</v>
      </c>
    </row>
    <row r="5" spans="1:8" ht="15.75" customHeight="1">
      <c r="A5" s="51" t="s">
        <v>69</v>
      </c>
    </row>
    <row r="6" spans="1:8" ht="15.75" customHeight="1">
      <c r="A6" s="51" t="s">
        <v>40</v>
      </c>
    </row>
    <row r="7" spans="1:8" ht="15.75" customHeight="1">
      <c r="A7" s="51"/>
    </row>
    <row r="9" spans="1:8">
      <c r="A9" s="2"/>
      <c r="B9" s="62" t="s">
        <v>36</v>
      </c>
      <c r="C9" s="63"/>
      <c r="D9" s="64"/>
      <c r="E9" s="65" t="s">
        <v>44</v>
      </c>
      <c r="F9" s="63"/>
      <c r="G9" s="64"/>
      <c r="H9" s="3"/>
    </row>
    <row r="10" spans="1:8" s="10" customFormat="1" ht="38.25">
      <c r="A10" s="5"/>
      <c r="B10" s="47" t="s">
        <v>28</v>
      </c>
      <c r="C10" s="48" t="s">
        <v>1</v>
      </c>
      <c r="D10" s="49" t="s">
        <v>29</v>
      </c>
      <c r="E10" s="47" t="s">
        <v>28</v>
      </c>
      <c r="F10" s="48" t="s">
        <v>31</v>
      </c>
      <c r="G10" s="50" t="s">
        <v>2</v>
      </c>
      <c r="H10" s="6"/>
    </row>
    <row r="11" spans="1:8" ht="16.5" customHeight="1">
      <c r="A11" s="11" t="s">
        <v>41</v>
      </c>
      <c r="B11" s="12"/>
      <c r="C11" s="13"/>
      <c r="D11" s="14"/>
      <c r="E11" s="15"/>
      <c r="F11" s="16"/>
      <c r="G11" s="17"/>
      <c r="H11" s="18"/>
    </row>
    <row r="12" spans="1:8">
      <c r="A12" s="23"/>
      <c r="B12" s="12"/>
      <c r="C12" s="13"/>
      <c r="D12" s="14"/>
      <c r="E12" s="15"/>
      <c r="F12" s="16"/>
      <c r="G12" s="17"/>
      <c r="H12" s="18"/>
    </row>
    <row r="13" spans="1:8">
      <c r="A13" s="11">
        <v>0</v>
      </c>
      <c r="B13" s="41">
        <v>297256</v>
      </c>
      <c r="C13" s="42">
        <v>1449</v>
      </c>
      <c r="D13" s="45">
        <f>C13/B13*100000</f>
        <v>487.45862152488093</v>
      </c>
      <c r="E13" s="41">
        <v>555</v>
      </c>
      <c r="F13" s="16"/>
      <c r="G13" s="46">
        <f>E13*D13/100000</f>
        <v>2.7053953494630893</v>
      </c>
      <c r="H13" s="18"/>
    </row>
    <row r="14" spans="1:8">
      <c r="A14" s="26" t="s">
        <v>6</v>
      </c>
      <c r="B14" s="41">
        <v>1247768</v>
      </c>
      <c r="C14" s="42">
        <v>272</v>
      </c>
      <c r="D14" s="45">
        <f t="shared" ref="D14:D30" si="0">C14/B14*100000</f>
        <v>21.79892415897827</v>
      </c>
      <c r="E14" s="41">
        <v>2087</v>
      </c>
      <c r="F14" s="16"/>
      <c r="G14" s="46">
        <f t="shared" ref="G14:G30" si="1">E14*D14/100000</f>
        <v>0.4549435471978765</v>
      </c>
      <c r="H14" s="18"/>
    </row>
    <row r="15" spans="1:8">
      <c r="A15" s="26" t="s">
        <v>7</v>
      </c>
      <c r="B15" s="41">
        <v>1663285</v>
      </c>
      <c r="C15" s="42">
        <v>198</v>
      </c>
      <c r="D15" s="45">
        <f t="shared" si="0"/>
        <v>11.904153527507313</v>
      </c>
      <c r="E15" s="41">
        <v>2985</v>
      </c>
      <c r="F15" s="16"/>
      <c r="G15" s="46">
        <f t="shared" si="1"/>
        <v>0.35533898279609333</v>
      </c>
      <c r="H15" s="18"/>
    </row>
    <row r="16" spans="1:8">
      <c r="A16" s="26" t="s">
        <v>8</v>
      </c>
      <c r="B16" s="41">
        <v>1666353</v>
      </c>
      <c r="C16" s="42">
        <v>171</v>
      </c>
      <c r="D16" s="45">
        <f t="shared" si="0"/>
        <v>10.261931295469807</v>
      </c>
      <c r="E16" s="41">
        <v>2509</v>
      </c>
      <c r="F16" s="16"/>
      <c r="G16" s="46">
        <f t="shared" si="1"/>
        <v>0.25747185620333746</v>
      </c>
      <c r="H16" s="18"/>
    </row>
    <row r="17" spans="1:8">
      <c r="A17" s="11" t="s">
        <v>9</v>
      </c>
      <c r="B17" s="41">
        <v>1568759</v>
      </c>
      <c r="C17" s="42">
        <v>386</v>
      </c>
      <c r="D17" s="45">
        <f t="shared" si="0"/>
        <v>24.605436526579286</v>
      </c>
      <c r="E17" s="41">
        <v>2136</v>
      </c>
      <c r="F17" s="16"/>
      <c r="G17" s="46">
        <f t="shared" si="1"/>
        <v>0.52557212420773358</v>
      </c>
      <c r="H17" s="18"/>
    </row>
    <row r="18" spans="1:8">
      <c r="A18" s="11" t="s">
        <v>10</v>
      </c>
      <c r="B18" s="41">
        <v>1525390</v>
      </c>
      <c r="C18" s="42">
        <v>472</v>
      </c>
      <c r="D18" s="45">
        <f t="shared" si="0"/>
        <v>30.942906404263827</v>
      </c>
      <c r="E18" s="41">
        <v>2491</v>
      </c>
      <c r="F18" s="16"/>
      <c r="G18" s="46">
        <f t="shared" si="1"/>
        <v>0.77078779853021184</v>
      </c>
      <c r="H18" s="18"/>
    </row>
    <row r="19" spans="1:8">
      <c r="A19" s="11" t="s">
        <v>11</v>
      </c>
      <c r="B19" s="41">
        <v>1789723</v>
      </c>
      <c r="C19" s="42">
        <v>632</v>
      </c>
      <c r="D19" s="45">
        <f t="shared" si="0"/>
        <v>35.312727165041743</v>
      </c>
      <c r="E19" s="41">
        <v>4096</v>
      </c>
      <c r="F19" s="16"/>
      <c r="G19" s="46">
        <f t="shared" si="1"/>
        <v>1.4464093046801099</v>
      </c>
      <c r="H19" s="18"/>
    </row>
    <row r="20" spans="1:8">
      <c r="A20" s="11" t="s">
        <v>12</v>
      </c>
      <c r="B20" s="41">
        <v>2047096</v>
      </c>
      <c r="C20" s="42">
        <v>1033</v>
      </c>
      <c r="D20" s="45">
        <f t="shared" si="0"/>
        <v>50.461727246792535</v>
      </c>
      <c r="E20" s="41">
        <v>3889</v>
      </c>
      <c r="F20" s="16"/>
      <c r="G20" s="46">
        <f t="shared" si="1"/>
        <v>1.9624565726277616</v>
      </c>
      <c r="H20" s="18"/>
    </row>
    <row r="21" spans="1:8">
      <c r="A21" s="11" t="s">
        <v>13</v>
      </c>
      <c r="B21" s="41">
        <v>2098035</v>
      </c>
      <c r="C21" s="42">
        <v>1629</v>
      </c>
      <c r="D21" s="45">
        <f t="shared" si="0"/>
        <v>77.644081247452974</v>
      </c>
      <c r="E21" s="41">
        <v>3564</v>
      </c>
      <c r="F21" s="16"/>
      <c r="G21" s="46">
        <f t="shared" si="1"/>
        <v>2.7672350556592242</v>
      </c>
      <c r="H21" s="18"/>
    </row>
    <row r="22" spans="1:8">
      <c r="A22" s="11" t="s">
        <v>14</v>
      </c>
      <c r="B22" s="41">
        <v>1822329</v>
      </c>
      <c r="C22" s="42">
        <v>2229</v>
      </c>
      <c r="D22" s="45">
        <f t="shared" si="0"/>
        <v>122.31600331224493</v>
      </c>
      <c r="E22" s="41">
        <v>2764</v>
      </c>
      <c r="F22" s="16"/>
      <c r="G22" s="46">
        <f t="shared" si="1"/>
        <v>3.3808143315504497</v>
      </c>
      <c r="H22" s="18"/>
    </row>
    <row r="23" spans="1:8">
      <c r="A23" s="11" t="s">
        <v>15</v>
      </c>
      <c r="B23" s="41">
        <v>1669145</v>
      </c>
      <c r="C23" s="42">
        <v>3300</v>
      </c>
      <c r="D23" s="45">
        <f t="shared" si="0"/>
        <v>197.70601116140298</v>
      </c>
      <c r="E23" s="41">
        <v>2314</v>
      </c>
      <c r="F23" s="16"/>
      <c r="G23" s="46">
        <f t="shared" si="1"/>
        <v>4.5749170982748648</v>
      </c>
      <c r="H23" s="18"/>
    </row>
    <row r="24" spans="1:8">
      <c r="A24" s="11" t="s">
        <v>16</v>
      </c>
      <c r="B24" s="41">
        <v>1813517</v>
      </c>
      <c r="C24" s="42">
        <v>5684</v>
      </c>
      <c r="D24" s="45">
        <f t="shared" si="0"/>
        <v>313.4241366361606</v>
      </c>
      <c r="E24" s="41">
        <v>2392</v>
      </c>
      <c r="F24" s="16"/>
      <c r="G24" s="46">
        <f t="shared" si="1"/>
        <v>7.4971053483369623</v>
      </c>
      <c r="H24" s="18"/>
    </row>
    <row r="25" spans="1:8">
      <c r="A25" s="11" t="s">
        <v>17</v>
      </c>
      <c r="B25" s="41">
        <v>1453409</v>
      </c>
      <c r="C25" s="42">
        <v>7352</v>
      </c>
      <c r="D25" s="45">
        <f t="shared" si="0"/>
        <v>505.84522319594828</v>
      </c>
      <c r="E25" s="41">
        <v>1918</v>
      </c>
      <c r="F25" s="16"/>
      <c r="G25" s="46">
        <f t="shared" si="1"/>
        <v>9.7021113808982875</v>
      </c>
      <c r="H25" s="18"/>
    </row>
    <row r="26" spans="1:8">
      <c r="A26" s="11" t="s">
        <v>18</v>
      </c>
      <c r="B26" s="41">
        <v>1298083</v>
      </c>
      <c r="C26" s="42">
        <v>10256</v>
      </c>
      <c r="D26" s="45">
        <f t="shared" si="0"/>
        <v>790.08815306879455</v>
      </c>
      <c r="E26" s="41">
        <v>1653</v>
      </c>
      <c r="F26" s="16"/>
      <c r="G26" s="46">
        <f t="shared" si="1"/>
        <v>13.060157170227175</v>
      </c>
      <c r="H26" s="18"/>
    </row>
    <row r="27" spans="1:8">
      <c r="A27" s="11" t="s">
        <v>19</v>
      </c>
      <c r="B27" s="41">
        <v>1188619</v>
      </c>
      <c r="C27" s="42">
        <v>15230</v>
      </c>
      <c r="D27" s="45">
        <f t="shared" si="0"/>
        <v>1281.318908750407</v>
      </c>
      <c r="E27" s="41">
        <v>1443</v>
      </c>
      <c r="F27" s="16"/>
      <c r="G27" s="46">
        <f t="shared" si="1"/>
        <v>18.489431853268371</v>
      </c>
      <c r="H27" s="18"/>
    </row>
    <row r="28" spans="1:8">
      <c r="A28" s="11" t="s">
        <v>20</v>
      </c>
      <c r="B28" s="41">
        <v>1131035</v>
      </c>
      <c r="C28" s="42">
        <v>25409</v>
      </c>
      <c r="D28" s="45">
        <f t="shared" si="0"/>
        <v>2246.5264116495068</v>
      </c>
      <c r="E28" s="41">
        <v>1380</v>
      </c>
      <c r="F28" s="16"/>
      <c r="G28" s="46">
        <f t="shared" si="1"/>
        <v>31.002064480763195</v>
      </c>
      <c r="H28" s="18"/>
    </row>
    <row r="29" spans="1:8">
      <c r="A29" s="11" t="s">
        <v>21</v>
      </c>
      <c r="B29" s="41">
        <v>1042657</v>
      </c>
      <c r="C29" s="42">
        <v>39762</v>
      </c>
      <c r="D29" s="45">
        <f t="shared" si="0"/>
        <v>3813.5264041770206</v>
      </c>
      <c r="E29" s="41">
        <v>1262</v>
      </c>
      <c r="F29" s="16"/>
      <c r="G29" s="46">
        <f t="shared" si="1"/>
        <v>48.126703220713992</v>
      </c>
      <c r="H29" s="18"/>
    </row>
    <row r="30" spans="1:8">
      <c r="A30" s="11" t="s">
        <v>22</v>
      </c>
      <c r="B30" s="41">
        <v>710306</v>
      </c>
      <c r="C30" s="42">
        <v>49274</v>
      </c>
      <c r="D30" s="45">
        <f t="shared" si="0"/>
        <v>6937.0102462882196</v>
      </c>
      <c r="E30" s="41">
        <v>791</v>
      </c>
      <c r="F30" s="16"/>
      <c r="G30" s="46">
        <f t="shared" si="1"/>
        <v>54.871751048139821</v>
      </c>
      <c r="H30" s="18"/>
    </row>
    <row r="31" spans="1:8">
      <c r="A31" s="11"/>
      <c r="B31" s="37"/>
      <c r="C31" s="38"/>
      <c r="D31" s="25"/>
      <c r="E31" s="24"/>
      <c r="F31" s="16"/>
      <c r="G31" s="46"/>
      <c r="H31" s="18"/>
    </row>
    <row r="32" spans="1:8">
      <c r="A32" s="11" t="s">
        <v>30</v>
      </c>
      <c r="D32" s="14"/>
      <c r="E32" s="15"/>
      <c r="F32" s="43">
        <v>300</v>
      </c>
      <c r="G32" s="46">
        <f>SUM(G13:G30)</f>
        <v>201.95066652353856</v>
      </c>
      <c r="H32" s="18"/>
    </row>
    <row r="33" spans="1:8">
      <c r="A33" s="11"/>
      <c r="B33" s="12"/>
      <c r="C33" s="13"/>
      <c r="D33" s="14"/>
      <c r="E33" s="15"/>
      <c r="F33" s="16"/>
      <c r="G33" s="46"/>
      <c r="H33" s="18"/>
    </row>
    <row r="34" spans="1:8">
      <c r="A34" s="11"/>
      <c r="B34" s="12"/>
      <c r="C34" s="13"/>
      <c r="D34" s="14"/>
      <c r="E34" s="15"/>
      <c r="F34" s="40" t="s">
        <v>3</v>
      </c>
      <c r="G34" s="52">
        <f>(F32/G32*100)</f>
        <v>148.55113140467563</v>
      </c>
      <c r="H34" s="18"/>
    </row>
    <row r="35" spans="1:8">
      <c r="A35" s="27"/>
      <c r="B35" s="28"/>
      <c r="C35" s="29"/>
      <c r="D35" s="30"/>
      <c r="E35" s="28"/>
      <c r="F35" s="29"/>
      <c r="G35" s="22"/>
      <c r="H35" s="18"/>
    </row>
    <row r="37" spans="1:8">
      <c r="G37" s="31"/>
      <c r="H37" s="31"/>
    </row>
  </sheetData>
  <mergeCells count="2">
    <mergeCell ref="B9:D9"/>
    <mergeCell ref="E9:G9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55"/>
  <sheetViews>
    <sheetView workbookViewId="0"/>
  </sheetViews>
  <sheetFormatPr defaultRowHeight="12.75"/>
  <cols>
    <col min="1" max="1" width="11.5703125" customWidth="1"/>
    <col min="2" max="7" width="15.7109375" customWidth="1"/>
  </cols>
  <sheetData>
    <row r="1" spans="1:8" ht="18.75">
      <c r="A1" s="53" t="s">
        <v>74</v>
      </c>
      <c r="H1" s="31"/>
    </row>
    <row r="2" spans="1:8" ht="15">
      <c r="A2" s="60" t="s">
        <v>45</v>
      </c>
      <c r="H2" s="31"/>
    </row>
    <row r="3" spans="1:8" ht="12.75" customHeight="1">
      <c r="A3" s="1"/>
      <c r="H3" s="31"/>
    </row>
    <row r="4" spans="1:8" ht="15.75" customHeight="1">
      <c r="A4" s="51" t="s">
        <v>42</v>
      </c>
    </row>
    <row r="5" spans="1:8" ht="15.75" customHeight="1">
      <c r="A5" s="51" t="s">
        <v>43</v>
      </c>
    </row>
    <row r="6" spans="1:8" ht="15.75" customHeight="1">
      <c r="A6" s="51" t="s">
        <v>69</v>
      </c>
    </row>
    <row r="7" spans="1:8" ht="15.75" customHeight="1">
      <c r="A7" s="51" t="s">
        <v>40</v>
      </c>
    </row>
    <row r="8" spans="1:8" ht="15.75" customHeight="1">
      <c r="A8" s="51"/>
    </row>
    <row r="9" spans="1:8" ht="14.25" customHeight="1">
      <c r="A9" s="51" t="s">
        <v>70</v>
      </c>
      <c r="H9" s="31"/>
    </row>
    <row r="10" spans="1:8" ht="14.25" customHeight="1">
      <c r="A10" s="51" t="s">
        <v>71</v>
      </c>
      <c r="H10" s="31"/>
    </row>
    <row r="11" spans="1:8" ht="14.25" customHeight="1">
      <c r="A11" s="51" t="s">
        <v>38</v>
      </c>
      <c r="F11" s="54" t="s">
        <v>37</v>
      </c>
      <c r="H11" s="31"/>
    </row>
    <row r="12" spans="1:8">
      <c r="A12" s="51"/>
      <c r="H12" s="31"/>
    </row>
    <row r="13" spans="1:8">
      <c r="G13" s="31"/>
      <c r="H13" s="31"/>
    </row>
    <row r="14" spans="1:8">
      <c r="A14" s="2"/>
      <c r="B14" s="62" t="s">
        <v>36</v>
      </c>
      <c r="C14" s="63"/>
      <c r="D14" s="64"/>
      <c r="E14" s="65" t="s">
        <v>27</v>
      </c>
      <c r="F14" s="63"/>
      <c r="G14" s="64"/>
      <c r="H14" s="31"/>
    </row>
    <row r="15" spans="1:8" ht="38.25">
      <c r="A15" s="5"/>
      <c r="B15" s="47" t="s">
        <v>28</v>
      </c>
      <c r="C15" s="48" t="s">
        <v>1</v>
      </c>
      <c r="D15" s="49" t="s">
        <v>29</v>
      </c>
      <c r="E15" s="47" t="s">
        <v>28</v>
      </c>
      <c r="F15" s="48" t="s">
        <v>31</v>
      </c>
      <c r="G15" s="50" t="s">
        <v>2</v>
      </c>
      <c r="H15" s="31"/>
    </row>
    <row r="16" spans="1:8">
      <c r="A16" s="11" t="s">
        <v>41</v>
      </c>
      <c r="B16" s="12"/>
      <c r="C16" s="13"/>
      <c r="D16" s="14"/>
      <c r="E16" s="15"/>
      <c r="F16" s="16"/>
      <c r="G16" s="17"/>
      <c r="H16" s="31"/>
    </row>
    <row r="17" spans="1:8">
      <c r="A17" s="23"/>
      <c r="B17" s="12"/>
      <c r="C17" s="13"/>
      <c r="D17" s="14"/>
      <c r="E17" s="15"/>
      <c r="F17" s="16"/>
      <c r="G17" s="17"/>
      <c r="H17" s="31"/>
    </row>
    <row r="18" spans="1:8">
      <c r="A18" s="11">
        <v>0</v>
      </c>
      <c r="B18" s="41">
        <v>297256</v>
      </c>
      <c r="C18" s="42">
        <v>1449</v>
      </c>
      <c r="D18" s="45">
        <f>C18/B18*100000</f>
        <v>487.45862152488093</v>
      </c>
      <c r="E18" s="44">
        <v>55</v>
      </c>
      <c r="F18" s="16"/>
      <c r="G18" s="46">
        <f t="shared" ref="G18:G35" si="0">E18*D18/100000</f>
        <v>0.26810224183868447</v>
      </c>
      <c r="H18" s="31"/>
    </row>
    <row r="19" spans="1:8">
      <c r="A19" s="26" t="s">
        <v>6</v>
      </c>
      <c r="B19" s="41">
        <v>1247768</v>
      </c>
      <c r="C19" s="42">
        <v>272</v>
      </c>
      <c r="D19" s="45">
        <f t="shared" ref="D19:D35" si="1">C19/B19*100000</f>
        <v>21.79892415897827</v>
      </c>
      <c r="E19" s="44">
        <v>208</v>
      </c>
      <c r="F19" s="16"/>
      <c r="G19" s="46">
        <f t="shared" si="0"/>
        <v>4.5341762250674801E-2</v>
      </c>
      <c r="H19" s="31"/>
    </row>
    <row r="20" spans="1:8">
      <c r="A20" s="26" t="s">
        <v>7</v>
      </c>
      <c r="B20" s="41">
        <v>1663285</v>
      </c>
      <c r="C20" s="42">
        <v>198</v>
      </c>
      <c r="D20" s="45">
        <f t="shared" si="1"/>
        <v>11.904153527507313</v>
      </c>
      <c r="E20" s="44">
        <v>298</v>
      </c>
      <c r="F20" s="16"/>
      <c r="G20" s="46">
        <f t="shared" si="0"/>
        <v>3.5474377511971793E-2</v>
      </c>
      <c r="H20" s="31"/>
    </row>
    <row r="21" spans="1:8">
      <c r="A21" s="26" t="s">
        <v>8</v>
      </c>
      <c r="B21" s="41">
        <v>1666353</v>
      </c>
      <c r="C21" s="42">
        <v>171</v>
      </c>
      <c r="D21" s="45">
        <f t="shared" si="1"/>
        <v>10.261931295469807</v>
      </c>
      <c r="E21" s="44">
        <v>250</v>
      </c>
      <c r="F21" s="16"/>
      <c r="G21" s="46">
        <f t="shared" si="0"/>
        <v>2.5654828238674519E-2</v>
      </c>
      <c r="H21" s="31"/>
    </row>
    <row r="22" spans="1:8">
      <c r="A22" s="11" t="s">
        <v>9</v>
      </c>
      <c r="B22" s="41">
        <v>1568759</v>
      </c>
      <c r="C22" s="42">
        <v>386</v>
      </c>
      <c r="D22" s="45">
        <f t="shared" si="1"/>
        <v>24.605436526579286</v>
      </c>
      <c r="E22" s="44">
        <v>213</v>
      </c>
      <c r="F22" s="16"/>
      <c r="G22" s="46">
        <f t="shared" si="0"/>
        <v>5.2409579801613884E-2</v>
      </c>
      <c r="H22" s="31"/>
    </row>
    <row r="23" spans="1:8">
      <c r="A23" s="11" t="s">
        <v>10</v>
      </c>
      <c r="B23" s="41">
        <v>1525390</v>
      </c>
      <c r="C23" s="42">
        <v>472</v>
      </c>
      <c r="D23" s="45">
        <f t="shared" si="1"/>
        <v>30.942906404263827</v>
      </c>
      <c r="E23" s="44">
        <v>249</v>
      </c>
      <c r="F23" s="16"/>
      <c r="G23" s="46">
        <f t="shared" si="0"/>
        <v>7.7047836946616932E-2</v>
      </c>
      <c r="H23" s="31"/>
    </row>
    <row r="24" spans="1:8">
      <c r="A24" s="11" t="s">
        <v>11</v>
      </c>
      <c r="B24" s="41">
        <v>1789723</v>
      </c>
      <c r="C24" s="42">
        <v>632</v>
      </c>
      <c r="D24" s="45">
        <f t="shared" si="1"/>
        <v>35.312727165041743</v>
      </c>
      <c r="E24" s="44">
        <v>409</v>
      </c>
      <c r="F24" s="16"/>
      <c r="G24" s="46">
        <f t="shared" si="0"/>
        <v>0.14442905410502074</v>
      </c>
      <c r="H24" s="31"/>
    </row>
    <row r="25" spans="1:8">
      <c r="A25" s="11" t="s">
        <v>12</v>
      </c>
      <c r="B25" s="41">
        <v>2047096</v>
      </c>
      <c r="C25" s="42">
        <v>1033</v>
      </c>
      <c r="D25" s="45">
        <f t="shared" si="1"/>
        <v>50.461727246792535</v>
      </c>
      <c r="E25" s="44">
        <v>388</v>
      </c>
      <c r="F25" s="16"/>
      <c r="G25" s="46">
        <f t="shared" si="0"/>
        <v>0.19579150171755505</v>
      </c>
      <c r="H25" s="31"/>
    </row>
    <row r="26" spans="1:8">
      <c r="A26" s="11" t="s">
        <v>13</v>
      </c>
      <c r="B26" s="41">
        <v>2098035</v>
      </c>
      <c r="C26" s="42">
        <v>1629</v>
      </c>
      <c r="D26" s="45">
        <f t="shared" si="1"/>
        <v>77.644081247452974</v>
      </c>
      <c r="E26" s="44">
        <v>356</v>
      </c>
      <c r="F26" s="16"/>
      <c r="G26" s="46">
        <f t="shared" si="0"/>
        <v>0.27641292924093258</v>
      </c>
      <c r="H26" s="31"/>
    </row>
    <row r="27" spans="1:8">
      <c r="A27" s="11" t="s">
        <v>14</v>
      </c>
      <c r="B27" s="41">
        <v>1822329</v>
      </c>
      <c r="C27" s="42">
        <v>2229</v>
      </c>
      <c r="D27" s="45">
        <f t="shared" si="1"/>
        <v>122.31600331224493</v>
      </c>
      <c r="E27" s="44">
        <v>276</v>
      </c>
      <c r="F27" s="16"/>
      <c r="G27" s="46">
        <f t="shared" si="0"/>
        <v>0.33759216914179602</v>
      </c>
      <c r="H27" s="31"/>
    </row>
    <row r="28" spans="1:8">
      <c r="A28" s="11" t="s">
        <v>15</v>
      </c>
      <c r="B28" s="41">
        <v>1669145</v>
      </c>
      <c r="C28" s="42">
        <v>3300</v>
      </c>
      <c r="D28" s="45">
        <f t="shared" si="1"/>
        <v>197.70601116140298</v>
      </c>
      <c r="E28" s="44">
        <v>231</v>
      </c>
      <c r="F28" s="16"/>
      <c r="G28" s="46">
        <f t="shared" si="0"/>
        <v>0.4567008857828409</v>
      </c>
      <c r="H28" s="31"/>
    </row>
    <row r="29" spans="1:8">
      <c r="A29" s="11" t="s">
        <v>16</v>
      </c>
      <c r="B29" s="41">
        <v>1813517</v>
      </c>
      <c r="C29" s="42">
        <v>5684</v>
      </c>
      <c r="D29" s="45">
        <f t="shared" si="1"/>
        <v>313.4241366361606</v>
      </c>
      <c r="E29" s="44">
        <v>239</v>
      </c>
      <c r="F29" s="16"/>
      <c r="G29" s="46">
        <f t="shared" si="0"/>
        <v>0.74908368656042379</v>
      </c>
      <c r="H29" s="31"/>
    </row>
    <row r="30" spans="1:8">
      <c r="A30" s="11" t="s">
        <v>17</v>
      </c>
      <c r="B30" s="41">
        <v>1453409</v>
      </c>
      <c r="C30" s="42">
        <v>7352</v>
      </c>
      <c r="D30" s="45">
        <f t="shared" si="1"/>
        <v>505.84522319594828</v>
      </c>
      <c r="E30" s="44">
        <v>191</v>
      </c>
      <c r="F30" s="16"/>
      <c r="G30" s="46">
        <f t="shared" si="0"/>
        <v>0.96616437630426122</v>
      </c>
      <c r="H30" s="31"/>
    </row>
    <row r="31" spans="1:8">
      <c r="A31" s="11" t="s">
        <v>18</v>
      </c>
      <c r="B31" s="41">
        <v>1298083</v>
      </c>
      <c r="C31" s="42">
        <v>10256</v>
      </c>
      <c r="D31" s="45">
        <f t="shared" si="1"/>
        <v>790.08815306879455</v>
      </c>
      <c r="E31" s="44">
        <v>165</v>
      </c>
      <c r="F31" s="16"/>
      <c r="G31" s="46">
        <f t="shared" si="0"/>
        <v>1.3036454525635111</v>
      </c>
      <c r="H31" s="31"/>
    </row>
    <row r="32" spans="1:8">
      <c r="A32" s="11" t="s">
        <v>19</v>
      </c>
      <c r="B32" s="41">
        <v>1188619</v>
      </c>
      <c r="C32" s="42">
        <v>15230</v>
      </c>
      <c r="D32" s="45">
        <f t="shared" si="1"/>
        <v>1281.318908750407</v>
      </c>
      <c r="E32" s="44">
        <v>144</v>
      </c>
      <c r="F32" s="16"/>
      <c r="G32" s="46">
        <f t="shared" si="0"/>
        <v>1.8450992286005861</v>
      </c>
      <c r="H32" s="31"/>
    </row>
    <row r="33" spans="1:8">
      <c r="A33" s="11" t="s">
        <v>20</v>
      </c>
      <c r="B33" s="41">
        <v>1131035</v>
      </c>
      <c r="C33" s="42">
        <v>25409</v>
      </c>
      <c r="D33" s="45">
        <f t="shared" si="1"/>
        <v>2246.5264116495068</v>
      </c>
      <c r="E33" s="44">
        <v>138</v>
      </c>
      <c r="F33" s="16"/>
      <c r="G33" s="46">
        <f t="shared" si="0"/>
        <v>3.1002064480763196</v>
      </c>
      <c r="H33" s="31"/>
    </row>
    <row r="34" spans="1:8">
      <c r="A34" s="11" t="s">
        <v>21</v>
      </c>
      <c r="B34" s="41">
        <v>1042657</v>
      </c>
      <c r="C34" s="42">
        <v>39762</v>
      </c>
      <c r="D34" s="45">
        <f t="shared" si="1"/>
        <v>3813.5264041770206</v>
      </c>
      <c r="E34" s="44">
        <v>126</v>
      </c>
      <c r="F34" s="16"/>
      <c r="G34" s="46">
        <f t="shared" si="0"/>
        <v>4.805043269263046</v>
      </c>
      <c r="H34" s="31"/>
    </row>
    <row r="35" spans="1:8">
      <c r="A35" s="11" t="s">
        <v>22</v>
      </c>
      <c r="B35" s="41">
        <v>710306</v>
      </c>
      <c r="C35" s="42">
        <v>49274</v>
      </c>
      <c r="D35" s="45">
        <f t="shared" si="1"/>
        <v>6937.0102462882196</v>
      </c>
      <c r="E35" s="44">
        <v>79</v>
      </c>
      <c r="F35" s="16"/>
      <c r="G35" s="46">
        <f t="shared" si="0"/>
        <v>5.4802380945676941</v>
      </c>
      <c r="H35" s="31"/>
    </row>
    <row r="36" spans="1:8">
      <c r="A36" s="11"/>
      <c r="B36" s="37"/>
      <c r="C36" s="38"/>
      <c r="D36" s="25"/>
      <c r="E36" s="24"/>
      <c r="F36" s="16"/>
      <c r="G36" s="17"/>
      <c r="H36" s="31"/>
    </row>
    <row r="37" spans="1:8">
      <c r="A37" s="11" t="s">
        <v>30</v>
      </c>
      <c r="B37" s="39"/>
      <c r="C37" s="39"/>
      <c r="D37" s="14"/>
      <c r="E37" s="15"/>
      <c r="F37" s="43">
        <v>30</v>
      </c>
      <c r="G37" s="46">
        <f>SUM(G18:G35)</f>
        <v>20.164437722512226</v>
      </c>
      <c r="H37" s="31"/>
    </row>
    <row r="38" spans="1:8">
      <c r="A38" s="11"/>
      <c r="B38" s="12"/>
      <c r="C38" s="13"/>
      <c r="D38" s="14"/>
      <c r="E38" s="15"/>
      <c r="F38" s="16"/>
      <c r="G38" s="46"/>
      <c r="H38" s="31"/>
    </row>
    <row r="39" spans="1:8">
      <c r="A39" s="11"/>
      <c r="B39" s="12"/>
      <c r="C39" s="13"/>
      <c r="D39" s="14"/>
      <c r="E39" s="15"/>
      <c r="F39" s="40" t="s">
        <v>3</v>
      </c>
      <c r="G39" s="52">
        <f>(F37/G37*100)</f>
        <v>148.77677430354052</v>
      </c>
      <c r="H39" s="31"/>
    </row>
    <row r="40" spans="1:8">
      <c r="A40" s="27"/>
      <c r="B40" s="28"/>
      <c r="C40" s="29"/>
      <c r="D40" s="30"/>
      <c r="E40" s="28"/>
      <c r="F40" s="29"/>
      <c r="G40" s="22"/>
      <c r="H40" s="31"/>
    </row>
    <row r="41" spans="1:8">
      <c r="G41" s="31"/>
      <c r="H41" s="31"/>
    </row>
    <row r="42" spans="1:8">
      <c r="G42" s="31"/>
      <c r="H42" s="31"/>
    </row>
    <row r="43" spans="1:8">
      <c r="C43" s="4"/>
      <c r="D43" s="63" t="s">
        <v>0</v>
      </c>
      <c r="E43" s="66"/>
      <c r="F43" s="66"/>
      <c r="G43" s="67"/>
      <c r="H43" s="31"/>
    </row>
    <row r="44" spans="1:8" ht="13.5" thickBot="1">
      <c r="C44" s="7" t="s">
        <v>3</v>
      </c>
      <c r="D44" s="8" t="s">
        <v>4</v>
      </c>
      <c r="E44" s="8" t="s">
        <v>5</v>
      </c>
      <c r="F44" s="8" t="s">
        <v>25</v>
      </c>
      <c r="G44" s="9" t="s">
        <v>26</v>
      </c>
      <c r="H44" s="31"/>
    </row>
    <row r="45" spans="1:8" ht="14.25" thickTop="1" thickBot="1">
      <c r="C45" s="19">
        <f>G39</f>
        <v>148.77677430354052</v>
      </c>
      <c r="D45" s="32">
        <v>20.2409</v>
      </c>
      <c r="E45" s="33">
        <v>42.826900000000002</v>
      </c>
      <c r="F45" s="20">
        <f>100*D45/G37</f>
        <v>100.37919370001778</v>
      </c>
      <c r="G45" s="22">
        <f>100*E45/G37</f>
        <v>212.38826784734334</v>
      </c>
      <c r="H45" s="31"/>
    </row>
    <row r="46" spans="1:8" ht="13.5" thickTop="1">
      <c r="G46" s="31"/>
      <c r="H46" s="31"/>
    </row>
    <row r="47" spans="1:8">
      <c r="G47" s="31"/>
      <c r="H47" s="31"/>
    </row>
    <row r="48" spans="1:8">
      <c r="G48" s="31"/>
      <c r="H48" s="31"/>
    </row>
    <row r="49" spans="1:8">
      <c r="G49" s="31"/>
      <c r="H49" s="31"/>
    </row>
    <row r="50" spans="1:8">
      <c r="G50" s="31"/>
      <c r="H50" s="31"/>
    </row>
    <row r="51" spans="1:8">
      <c r="G51" s="31"/>
      <c r="H51" s="31"/>
    </row>
    <row r="52" spans="1:8">
      <c r="G52" s="31"/>
      <c r="H52" s="31"/>
    </row>
    <row r="53" spans="1:8">
      <c r="G53" s="31"/>
      <c r="H53" s="31"/>
    </row>
    <row r="54" spans="1:8" ht="14.25">
      <c r="A54" s="55" t="s">
        <v>39</v>
      </c>
      <c r="G54" s="31"/>
      <c r="H54" s="31"/>
    </row>
    <row r="55" spans="1:8" ht="14.25">
      <c r="A55" s="55" t="s">
        <v>63</v>
      </c>
      <c r="G55" s="31"/>
      <c r="H55" s="31"/>
    </row>
  </sheetData>
  <mergeCells count="3">
    <mergeCell ref="B14:D14"/>
    <mergeCell ref="E14:G14"/>
    <mergeCell ref="D43:G43"/>
  </mergeCells>
  <phoneticPr fontId="7" type="noConversion"/>
  <hyperlinks>
    <hyperlink ref="F11" location="'Exact CIs '!A1" display="Exact CIs"/>
  </hyperlinks>
  <pageMargins left="0.75" right="0.75" top="1" bottom="1" header="0.5" footer="0.5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6"/>
  <sheetViews>
    <sheetView topLeftCell="A13" workbookViewId="0"/>
  </sheetViews>
  <sheetFormatPr defaultRowHeight="12.75"/>
  <cols>
    <col min="1" max="1" width="18.85546875" customWidth="1"/>
    <col min="2" max="7" width="15.7109375" customWidth="1"/>
  </cols>
  <sheetData>
    <row r="1" spans="1:8" ht="18.75">
      <c r="A1" s="53" t="s">
        <v>74</v>
      </c>
    </row>
    <row r="2" spans="1:8" ht="15">
      <c r="A2" s="60" t="s">
        <v>81</v>
      </c>
    </row>
    <row r="3" spans="1:8" ht="15.75">
      <c r="A3" s="53"/>
    </row>
    <row r="4" spans="1:8" ht="15.75" customHeight="1">
      <c r="A4" s="51" t="s">
        <v>42</v>
      </c>
    </row>
    <row r="5" spans="1:8" ht="15.75" customHeight="1">
      <c r="A5" s="51" t="s">
        <v>43</v>
      </c>
    </row>
    <row r="6" spans="1:8" ht="15.75" customHeight="1">
      <c r="A6" s="51" t="s">
        <v>69</v>
      </c>
    </row>
    <row r="7" spans="1:8" ht="15.75" customHeight="1">
      <c r="A7" s="51" t="s">
        <v>40</v>
      </c>
    </row>
    <row r="8" spans="1:8" ht="15.75">
      <c r="A8" s="53"/>
    </row>
    <row r="9" spans="1:8">
      <c r="A9" t="s">
        <v>75</v>
      </c>
    </row>
    <row r="10" spans="1:8">
      <c r="A10" s="51"/>
    </row>
    <row r="11" spans="1:8">
      <c r="G11" s="31"/>
      <c r="H11" s="31"/>
    </row>
    <row r="12" spans="1:8">
      <c r="A12" s="2"/>
      <c r="B12" s="62" t="s">
        <v>36</v>
      </c>
      <c r="C12" s="63"/>
      <c r="D12" s="64"/>
      <c r="E12" s="65" t="s">
        <v>34</v>
      </c>
      <c r="F12" s="63"/>
      <c r="G12" s="64"/>
      <c r="H12" s="31"/>
    </row>
    <row r="13" spans="1:8" ht="38.25">
      <c r="A13" s="5"/>
      <c r="B13" s="47" t="s">
        <v>28</v>
      </c>
      <c r="C13" s="48" t="s">
        <v>1</v>
      </c>
      <c r="D13" s="49" t="s">
        <v>29</v>
      </c>
      <c r="E13" s="47" t="s">
        <v>28</v>
      </c>
      <c r="F13" s="48" t="s">
        <v>31</v>
      </c>
      <c r="G13" s="50" t="s">
        <v>2</v>
      </c>
      <c r="H13" s="31"/>
    </row>
    <row r="14" spans="1:8">
      <c r="A14" s="11" t="s">
        <v>41</v>
      </c>
      <c r="B14" s="12"/>
      <c r="C14" s="13"/>
      <c r="D14" s="14"/>
      <c r="E14" s="15"/>
      <c r="F14" s="16"/>
      <c r="G14" s="17"/>
      <c r="H14" s="31"/>
    </row>
    <row r="15" spans="1:8">
      <c r="A15" s="23"/>
      <c r="B15" s="12"/>
      <c r="C15" s="13"/>
      <c r="D15" s="14"/>
      <c r="E15" s="15"/>
      <c r="F15" s="16"/>
      <c r="G15" s="17"/>
      <c r="H15" s="31"/>
    </row>
    <row r="16" spans="1:8">
      <c r="A16" s="11">
        <v>0</v>
      </c>
      <c r="B16" s="41">
        <v>297256</v>
      </c>
      <c r="C16" s="42">
        <v>1449</v>
      </c>
      <c r="D16" s="45">
        <f>C16/B16*100000</f>
        <v>487.45862152488093</v>
      </c>
      <c r="E16" s="41">
        <v>555</v>
      </c>
      <c r="F16" s="16"/>
      <c r="G16" s="46">
        <f>E16*D16/100000</f>
        <v>2.7053953494630893</v>
      </c>
      <c r="H16" s="31"/>
    </row>
    <row r="17" spans="1:8">
      <c r="A17" s="26" t="s">
        <v>6</v>
      </c>
      <c r="B17" s="41">
        <v>1247768</v>
      </c>
      <c r="C17" s="42">
        <v>272</v>
      </c>
      <c r="D17" s="45">
        <f t="shared" ref="D17:D33" si="0">C17/B17*100000</f>
        <v>21.79892415897827</v>
      </c>
      <c r="E17" s="41">
        <v>2087</v>
      </c>
      <c r="F17" s="16"/>
      <c r="G17" s="46">
        <f t="shared" ref="G17:G33" si="1">E17*D17/100000</f>
        <v>0.4549435471978765</v>
      </c>
      <c r="H17" s="31"/>
    </row>
    <row r="18" spans="1:8">
      <c r="A18" s="26" t="s">
        <v>7</v>
      </c>
      <c r="B18" s="41">
        <v>1663285</v>
      </c>
      <c r="C18" s="42">
        <v>198</v>
      </c>
      <c r="D18" s="45">
        <f t="shared" si="0"/>
        <v>11.904153527507313</v>
      </c>
      <c r="E18" s="41">
        <v>2985</v>
      </c>
      <c r="F18" s="16"/>
      <c r="G18" s="46">
        <f t="shared" si="1"/>
        <v>0.35533898279609333</v>
      </c>
      <c r="H18" s="31"/>
    </row>
    <row r="19" spans="1:8">
      <c r="A19" s="26" t="s">
        <v>8</v>
      </c>
      <c r="B19" s="41">
        <v>1666353</v>
      </c>
      <c r="C19" s="42">
        <v>171</v>
      </c>
      <c r="D19" s="45">
        <f t="shared" si="0"/>
        <v>10.261931295469807</v>
      </c>
      <c r="E19" s="41">
        <v>2509</v>
      </c>
      <c r="F19" s="16"/>
      <c r="G19" s="46">
        <f t="shared" si="1"/>
        <v>0.25747185620333746</v>
      </c>
      <c r="H19" s="31"/>
    </row>
    <row r="20" spans="1:8">
      <c r="A20" s="11" t="s">
        <v>9</v>
      </c>
      <c r="B20" s="41">
        <v>1568759</v>
      </c>
      <c r="C20" s="42">
        <v>386</v>
      </c>
      <c r="D20" s="45">
        <f t="shared" si="0"/>
        <v>24.605436526579286</v>
      </c>
      <c r="E20" s="41">
        <v>2136</v>
      </c>
      <c r="F20" s="16"/>
      <c r="G20" s="46">
        <f t="shared" si="1"/>
        <v>0.52557212420773358</v>
      </c>
      <c r="H20" s="31"/>
    </row>
    <row r="21" spans="1:8">
      <c r="A21" s="11" t="s">
        <v>10</v>
      </c>
      <c r="B21" s="41">
        <v>1525390</v>
      </c>
      <c r="C21" s="42">
        <v>472</v>
      </c>
      <c r="D21" s="45">
        <f t="shared" si="0"/>
        <v>30.942906404263827</v>
      </c>
      <c r="E21" s="41">
        <v>2491</v>
      </c>
      <c r="F21" s="16"/>
      <c r="G21" s="46">
        <f t="shared" si="1"/>
        <v>0.77078779853021184</v>
      </c>
      <c r="H21" s="31"/>
    </row>
    <row r="22" spans="1:8">
      <c r="A22" s="11" t="s">
        <v>11</v>
      </c>
      <c r="B22" s="41">
        <v>1789723</v>
      </c>
      <c r="C22" s="42">
        <v>632</v>
      </c>
      <c r="D22" s="45">
        <f t="shared" si="0"/>
        <v>35.312727165041743</v>
      </c>
      <c r="E22" s="41">
        <v>4096</v>
      </c>
      <c r="F22" s="16"/>
      <c r="G22" s="46">
        <f t="shared" si="1"/>
        <v>1.4464093046801099</v>
      </c>
      <c r="H22" s="31"/>
    </row>
    <row r="23" spans="1:8">
      <c r="A23" s="11" t="s">
        <v>12</v>
      </c>
      <c r="B23" s="41">
        <v>2047096</v>
      </c>
      <c r="C23" s="42">
        <v>1033</v>
      </c>
      <c r="D23" s="45">
        <f t="shared" si="0"/>
        <v>50.461727246792535</v>
      </c>
      <c r="E23" s="41">
        <v>3889</v>
      </c>
      <c r="F23" s="16"/>
      <c r="G23" s="46">
        <f t="shared" si="1"/>
        <v>1.9624565726277616</v>
      </c>
      <c r="H23" s="31"/>
    </row>
    <row r="24" spans="1:8">
      <c r="A24" s="11" t="s">
        <v>13</v>
      </c>
      <c r="B24" s="41">
        <v>2098035</v>
      </c>
      <c r="C24" s="42">
        <v>1629</v>
      </c>
      <c r="D24" s="45">
        <f t="shared" si="0"/>
        <v>77.644081247452974</v>
      </c>
      <c r="E24" s="41">
        <v>3564</v>
      </c>
      <c r="F24" s="16"/>
      <c r="G24" s="46">
        <f t="shared" si="1"/>
        <v>2.7672350556592242</v>
      </c>
      <c r="H24" s="31"/>
    </row>
    <row r="25" spans="1:8">
      <c r="A25" s="11" t="s">
        <v>14</v>
      </c>
      <c r="B25" s="41">
        <v>1822329</v>
      </c>
      <c r="C25" s="42">
        <v>2229</v>
      </c>
      <c r="D25" s="45">
        <f t="shared" si="0"/>
        <v>122.31600331224493</v>
      </c>
      <c r="E25" s="41">
        <v>2764</v>
      </c>
      <c r="F25" s="16"/>
      <c r="G25" s="46">
        <f t="shared" si="1"/>
        <v>3.3808143315504497</v>
      </c>
      <c r="H25" s="31"/>
    </row>
    <row r="26" spans="1:8">
      <c r="A26" s="11" t="s">
        <v>15</v>
      </c>
      <c r="B26" s="41">
        <v>1669145</v>
      </c>
      <c r="C26" s="42">
        <v>3300</v>
      </c>
      <c r="D26" s="45">
        <f t="shared" si="0"/>
        <v>197.70601116140298</v>
      </c>
      <c r="E26" s="41">
        <v>2314</v>
      </c>
      <c r="F26" s="16"/>
      <c r="G26" s="46">
        <f t="shared" si="1"/>
        <v>4.5749170982748648</v>
      </c>
      <c r="H26" s="31"/>
    </row>
    <row r="27" spans="1:8">
      <c r="A27" s="11" t="s">
        <v>16</v>
      </c>
      <c r="B27" s="41">
        <v>1813517</v>
      </c>
      <c r="C27" s="42">
        <v>5684</v>
      </c>
      <c r="D27" s="45">
        <f t="shared" si="0"/>
        <v>313.4241366361606</v>
      </c>
      <c r="E27" s="41">
        <v>2392</v>
      </c>
      <c r="F27" s="16"/>
      <c r="G27" s="46">
        <f t="shared" si="1"/>
        <v>7.4971053483369623</v>
      </c>
      <c r="H27" s="31"/>
    </row>
    <row r="28" spans="1:8">
      <c r="A28" s="11" t="s">
        <v>17</v>
      </c>
      <c r="B28" s="41">
        <v>1453409</v>
      </c>
      <c r="C28" s="42">
        <v>7352</v>
      </c>
      <c r="D28" s="45">
        <f t="shared" si="0"/>
        <v>505.84522319594828</v>
      </c>
      <c r="E28" s="41">
        <v>1918</v>
      </c>
      <c r="F28" s="16"/>
      <c r="G28" s="46">
        <f t="shared" si="1"/>
        <v>9.7021113808982875</v>
      </c>
      <c r="H28" s="31"/>
    </row>
    <row r="29" spans="1:8">
      <c r="A29" s="11" t="s">
        <v>18</v>
      </c>
      <c r="B29" s="41">
        <v>1298083</v>
      </c>
      <c r="C29" s="42">
        <v>10256</v>
      </c>
      <c r="D29" s="45">
        <f t="shared" si="0"/>
        <v>790.08815306879455</v>
      </c>
      <c r="E29" s="41">
        <v>1653</v>
      </c>
      <c r="F29" s="16"/>
      <c r="G29" s="46">
        <f t="shared" si="1"/>
        <v>13.060157170227175</v>
      </c>
      <c r="H29" s="31"/>
    </row>
    <row r="30" spans="1:8">
      <c r="A30" s="11" t="s">
        <v>19</v>
      </c>
      <c r="B30" s="41">
        <v>1188619</v>
      </c>
      <c r="C30" s="42">
        <v>15230</v>
      </c>
      <c r="D30" s="45">
        <f t="shared" si="0"/>
        <v>1281.318908750407</v>
      </c>
      <c r="E30" s="41">
        <v>1443</v>
      </c>
      <c r="F30" s="16"/>
      <c r="G30" s="46">
        <f t="shared" si="1"/>
        <v>18.489431853268371</v>
      </c>
      <c r="H30" s="31"/>
    </row>
    <row r="31" spans="1:8">
      <c r="A31" s="11" t="s">
        <v>20</v>
      </c>
      <c r="B31" s="41">
        <v>1131035</v>
      </c>
      <c r="C31" s="42">
        <v>25409</v>
      </c>
      <c r="D31" s="45">
        <f t="shared" si="0"/>
        <v>2246.5264116495068</v>
      </c>
      <c r="E31" s="41">
        <v>1380</v>
      </c>
      <c r="F31" s="16"/>
      <c r="G31" s="46">
        <f t="shared" si="1"/>
        <v>31.002064480763195</v>
      </c>
      <c r="H31" s="31"/>
    </row>
    <row r="32" spans="1:8">
      <c r="A32" s="11" t="s">
        <v>21</v>
      </c>
      <c r="B32" s="41">
        <v>1042657</v>
      </c>
      <c r="C32" s="42">
        <v>39762</v>
      </c>
      <c r="D32" s="45">
        <f t="shared" si="0"/>
        <v>3813.5264041770206</v>
      </c>
      <c r="E32" s="41">
        <v>1262</v>
      </c>
      <c r="F32" s="16"/>
      <c r="G32" s="46">
        <f t="shared" si="1"/>
        <v>48.126703220713992</v>
      </c>
      <c r="H32" s="31"/>
    </row>
    <row r="33" spans="1:8">
      <c r="A33" s="11" t="s">
        <v>22</v>
      </c>
      <c r="B33" s="41">
        <v>710306</v>
      </c>
      <c r="C33" s="42">
        <v>49274</v>
      </c>
      <c r="D33" s="45">
        <f t="shared" si="0"/>
        <v>6937.0102462882196</v>
      </c>
      <c r="E33" s="41">
        <v>791</v>
      </c>
      <c r="F33" s="16"/>
      <c r="G33" s="46">
        <f t="shared" si="1"/>
        <v>54.871751048139821</v>
      </c>
      <c r="H33" s="31"/>
    </row>
    <row r="34" spans="1:8">
      <c r="A34" s="11"/>
      <c r="B34" s="37"/>
      <c r="C34" s="38"/>
      <c r="D34" s="25"/>
      <c r="E34" s="24"/>
      <c r="F34" s="16"/>
      <c r="G34" s="46"/>
      <c r="H34" s="31"/>
    </row>
    <row r="35" spans="1:8">
      <c r="A35" s="11" t="s">
        <v>30</v>
      </c>
      <c r="D35" s="14"/>
      <c r="E35" s="15"/>
      <c r="F35" s="43">
        <v>300</v>
      </c>
      <c r="G35" s="46">
        <f>SUM(G16:G33)</f>
        <v>201.95066652353856</v>
      </c>
      <c r="H35" s="31"/>
    </row>
    <row r="36" spans="1:8">
      <c r="A36" s="11"/>
      <c r="B36" s="12"/>
      <c r="C36" s="13"/>
      <c r="D36" s="14"/>
      <c r="E36" s="15"/>
      <c r="F36" s="16"/>
      <c r="G36" s="46"/>
      <c r="H36" s="31"/>
    </row>
    <row r="37" spans="1:8">
      <c r="A37" s="11"/>
      <c r="B37" s="12"/>
      <c r="C37" s="13"/>
      <c r="D37" s="14"/>
      <c r="E37" s="15"/>
      <c r="F37" s="40" t="s">
        <v>3</v>
      </c>
      <c r="G37" s="52">
        <f>(F35/G35*100)</f>
        <v>148.55113140467563</v>
      </c>
      <c r="H37" s="31"/>
    </row>
    <row r="38" spans="1:8">
      <c r="A38" s="27"/>
      <c r="B38" s="28"/>
      <c r="C38" s="29"/>
      <c r="D38" s="30"/>
      <c r="E38" s="28"/>
      <c r="F38" s="29"/>
      <c r="G38" s="22"/>
      <c r="H38" s="31"/>
    </row>
    <row r="39" spans="1:8">
      <c r="H39" s="31"/>
    </row>
    <row r="40" spans="1:8">
      <c r="C40" s="4"/>
      <c r="D40" s="63" t="s">
        <v>0</v>
      </c>
      <c r="E40" s="66"/>
      <c r="F40" s="66"/>
      <c r="G40" s="67"/>
      <c r="H40" s="31"/>
    </row>
    <row r="41" spans="1:8">
      <c r="C41" s="7" t="s">
        <v>3</v>
      </c>
      <c r="D41" s="8" t="s">
        <v>4</v>
      </c>
      <c r="E41" s="8" t="s">
        <v>4</v>
      </c>
      <c r="F41" s="8" t="s">
        <v>25</v>
      </c>
      <c r="G41" s="9" t="s">
        <v>26</v>
      </c>
      <c r="H41" s="31"/>
    </row>
    <row r="42" spans="1:8">
      <c r="C42" s="19">
        <f>G37</f>
        <v>148.55113140467563</v>
      </c>
      <c r="D42" s="20">
        <f>IF(AND(F35&lt;900,F35&gt;100),0.96+F35-1.96*SQRT((F35+0.11)),0.962+F35-1.9602*SQRT(F35))</f>
        <v>267.00558090616187</v>
      </c>
      <c r="E42" s="21">
        <f>1.94+F35+1.96*SQRT((F35+0.96))</f>
        <v>335.94246955737185</v>
      </c>
      <c r="F42" s="20">
        <f>100*D42/G35</f>
        <v>132.21327044990997</v>
      </c>
      <c r="G42" s="22">
        <f>100*E42/G35</f>
        <v>166.34877979876129</v>
      </c>
      <c r="H42" s="31"/>
    </row>
    <row r="43" spans="1:8">
      <c r="G43" s="31"/>
      <c r="H43" s="31"/>
    </row>
    <row r="44" spans="1:8">
      <c r="G44" s="31"/>
      <c r="H44" s="31"/>
    </row>
    <row r="45" spans="1:8" ht="14.25">
      <c r="A45" s="55" t="s">
        <v>39</v>
      </c>
      <c r="G45" s="31"/>
      <c r="H45" s="31"/>
    </row>
    <row r="46" spans="1:8" ht="14.25">
      <c r="A46" s="55" t="s">
        <v>63</v>
      </c>
      <c r="G46" s="31"/>
      <c r="H46" s="31"/>
    </row>
  </sheetData>
  <mergeCells count="3">
    <mergeCell ref="B12:D12"/>
    <mergeCell ref="E12:G12"/>
    <mergeCell ref="D40:G40"/>
  </mergeCells>
  <phoneticPr fontId="7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33"/>
  <sheetViews>
    <sheetView topLeftCell="A16" workbookViewId="0"/>
  </sheetViews>
  <sheetFormatPr defaultRowHeight="12.75"/>
  <cols>
    <col min="1" max="1" width="12.28515625" customWidth="1"/>
    <col min="2" max="7" width="15.7109375" customWidth="1"/>
  </cols>
  <sheetData>
    <row r="1" spans="1:8" ht="18.75">
      <c r="A1" s="53" t="s">
        <v>74</v>
      </c>
    </row>
    <row r="2" spans="1:8" s="61" customFormat="1" ht="15">
      <c r="A2" s="60" t="s">
        <v>78</v>
      </c>
    </row>
    <row r="3" spans="1:8" ht="15.75">
      <c r="A3" s="53"/>
    </row>
    <row r="4" spans="1:8" ht="15.75" customHeight="1">
      <c r="A4" s="51" t="s">
        <v>42</v>
      </c>
    </row>
    <row r="5" spans="1:8" ht="15.75" customHeight="1">
      <c r="A5" s="51" t="s">
        <v>43</v>
      </c>
    </row>
    <row r="6" spans="1:8" ht="15.75" customHeight="1">
      <c r="A6" s="51" t="s">
        <v>69</v>
      </c>
    </row>
    <row r="7" spans="1:8" ht="15.75" customHeight="1">
      <c r="A7" s="51" t="s">
        <v>40</v>
      </c>
    </row>
    <row r="8" spans="1:8" ht="15.75" customHeight="1">
      <c r="A8" s="51"/>
    </row>
    <row r="9" spans="1:8" ht="15.75" customHeight="1">
      <c r="A9" t="s">
        <v>76</v>
      </c>
    </row>
    <row r="10" spans="1:8" ht="15.75" customHeight="1">
      <c r="A10" t="s">
        <v>77</v>
      </c>
    </row>
    <row r="11" spans="1:8" ht="15.75" customHeight="1"/>
    <row r="12" spans="1:8">
      <c r="G12" s="31"/>
      <c r="H12" s="31"/>
    </row>
    <row r="13" spans="1:8">
      <c r="A13" s="2"/>
      <c r="B13" s="62" t="s">
        <v>36</v>
      </c>
      <c r="C13" s="63"/>
      <c r="D13" s="64"/>
      <c r="E13" s="65" t="s">
        <v>46</v>
      </c>
      <c r="F13" s="63"/>
      <c r="G13" s="64"/>
      <c r="H13" s="31"/>
    </row>
    <row r="14" spans="1:8" ht="38.25">
      <c r="A14" s="5"/>
      <c r="B14" s="47" t="s">
        <v>28</v>
      </c>
      <c r="C14" s="48" t="s">
        <v>1</v>
      </c>
      <c r="D14" s="49" t="s">
        <v>29</v>
      </c>
      <c r="E14" s="47" t="s">
        <v>28</v>
      </c>
      <c r="F14" s="48" t="s">
        <v>31</v>
      </c>
      <c r="G14" s="50" t="s">
        <v>2</v>
      </c>
      <c r="H14" s="31"/>
    </row>
    <row r="15" spans="1:8">
      <c r="A15" s="11" t="s">
        <v>41</v>
      </c>
      <c r="B15" s="12"/>
      <c r="C15" s="13"/>
      <c r="D15" s="14"/>
      <c r="E15" s="15"/>
      <c r="F15" s="16"/>
      <c r="G15" s="17"/>
      <c r="H15" s="31"/>
    </row>
    <row r="16" spans="1:8">
      <c r="A16" s="23"/>
      <c r="B16" s="12"/>
      <c r="C16" s="13"/>
      <c r="D16" s="14"/>
      <c r="E16" s="15"/>
      <c r="F16" s="16"/>
      <c r="G16" s="17"/>
      <c r="H16" s="31"/>
    </row>
    <row r="17" spans="1:8">
      <c r="A17" s="11">
        <v>0</v>
      </c>
      <c r="B17" s="41">
        <v>297256</v>
      </c>
      <c r="C17" s="42">
        <v>1449</v>
      </c>
      <c r="D17" s="45">
        <f>C17/B17*100000</f>
        <v>487.45862152488093</v>
      </c>
      <c r="E17" s="41">
        <v>2220</v>
      </c>
      <c r="F17" s="16"/>
      <c r="G17" s="46">
        <f>E17*D17/100000</f>
        <v>10.821581397852357</v>
      </c>
      <c r="H17" s="31"/>
    </row>
    <row r="18" spans="1:8">
      <c r="A18" s="26" t="s">
        <v>6</v>
      </c>
      <c r="B18" s="41">
        <v>1247768</v>
      </c>
      <c r="C18" s="42">
        <v>272</v>
      </c>
      <c r="D18" s="45">
        <f t="shared" ref="D18:D34" si="0">C18/B18*100000</f>
        <v>21.79892415897827</v>
      </c>
      <c r="E18" s="41">
        <v>8348</v>
      </c>
      <c r="F18" s="16"/>
      <c r="G18" s="46">
        <f t="shared" ref="G18:G34" si="1">E18*D18/100000</f>
        <v>1.819774188791506</v>
      </c>
      <c r="H18" s="31"/>
    </row>
    <row r="19" spans="1:8">
      <c r="A19" s="26" t="s">
        <v>7</v>
      </c>
      <c r="B19" s="41">
        <v>1663285</v>
      </c>
      <c r="C19" s="42">
        <v>198</v>
      </c>
      <c r="D19" s="45">
        <f t="shared" si="0"/>
        <v>11.904153527507313</v>
      </c>
      <c r="E19" s="41">
        <v>11940</v>
      </c>
      <c r="F19" s="16"/>
      <c r="G19" s="46">
        <f t="shared" si="1"/>
        <v>1.4213559311843733</v>
      </c>
      <c r="H19" s="31"/>
    </row>
    <row r="20" spans="1:8">
      <c r="A20" s="26" t="s">
        <v>8</v>
      </c>
      <c r="B20" s="41">
        <v>1666353</v>
      </c>
      <c r="C20" s="42">
        <v>171</v>
      </c>
      <c r="D20" s="45">
        <f t="shared" si="0"/>
        <v>10.261931295469807</v>
      </c>
      <c r="E20" s="41">
        <v>10036</v>
      </c>
      <c r="F20" s="16"/>
      <c r="G20" s="46">
        <f t="shared" si="1"/>
        <v>1.0298874248133498</v>
      </c>
      <c r="H20" s="31"/>
    </row>
    <row r="21" spans="1:8">
      <c r="A21" s="11" t="s">
        <v>9</v>
      </c>
      <c r="B21" s="41">
        <v>1568759</v>
      </c>
      <c r="C21" s="42">
        <v>386</v>
      </c>
      <c r="D21" s="45">
        <f t="shared" si="0"/>
        <v>24.605436526579286</v>
      </c>
      <c r="E21" s="41">
        <v>8544</v>
      </c>
      <c r="F21" s="16"/>
      <c r="G21" s="46">
        <f t="shared" si="1"/>
        <v>2.1022884968309343</v>
      </c>
      <c r="H21" s="31"/>
    </row>
    <row r="22" spans="1:8">
      <c r="A22" s="11" t="s">
        <v>10</v>
      </c>
      <c r="B22" s="41">
        <v>1525390</v>
      </c>
      <c r="C22" s="42">
        <v>472</v>
      </c>
      <c r="D22" s="45">
        <f t="shared" si="0"/>
        <v>30.942906404263827</v>
      </c>
      <c r="E22" s="41">
        <v>9964</v>
      </c>
      <c r="F22" s="16"/>
      <c r="G22" s="46">
        <f t="shared" si="1"/>
        <v>3.0831511941208474</v>
      </c>
      <c r="H22" s="31"/>
    </row>
    <row r="23" spans="1:8">
      <c r="A23" s="11" t="s">
        <v>11</v>
      </c>
      <c r="B23" s="41">
        <v>1789723</v>
      </c>
      <c r="C23" s="42">
        <v>632</v>
      </c>
      <c r="D23" s="45">
        <f t="shared" si="0"/>
        <v>35.312727165041743</v>
      </c>
      <c r="E23" s="41">
        <v>16384</v>
      </c>
      <c r="F23" s="16"/>
      <c r="G23" s="46">
        <f t="shared" si="1"/>
        <v>5.7856372187204395</v>
      </c>
      <c r="H23" s="31"/>
    </row>
    <row r="24" spans="1:8">
      <c r="A24" s="11" t="s">
        <v>12</v>
      </c>
      <c r="B24" s="41">
        <v>2047096</v>
      </c>
      <c r="C24" s="42">
        <v>1033</v>
      </c>
      <c r="D24" s="45">
        <f t="shared" si="0"/>
        <v>50.461727246792535</v>
      </c>
      <c r="E24" s="41">
        <v>15556</v>
      </c>
      <c r="F24" s="16"/>
      <c r="G24" s="46">
        <f t="shared" si="1"/>
        <v>7.8498262905110465</v>
      </c>
      <c r="H24" s="31"/>
    </row>
    <row r="25" spans="1:8">
      <c r="A25" s="11" t="s">
        <v>13</v>
      </c>
      <c r="B25" s="41">
        <v>2098035</v>
      </c>
      <c r="C25" s="42">
        <v>1629</v>
      </c>
      <c r="D25" s="45">
        <f t="shared" si="0"/>
        <v>77.644081247452974</v>
      </c>
      <c r="E25" s="41">
        <v>14256</v>
      </c>
      <c r="F25" s="16"/>
      <c r="G25" s="46">
        <f t="shared" si="1"/>
        <v>11.068940222636897</v>
      </c>
      <c r="H25" s="31"/>
    </row>
    <row r="26" spans="1:8">
      <c r="A26" s="11" t="s">
        <v>14</v>
      </c>
      <c r="B26" s="41">
        <v>1822329</v>
      </c>
      <c r="C26" s="42">
        <v>2229</v>
      </c>
      <c r="D26" s="45">
        <f t="shared" si="0"/>
        <v>122.31600331224493</v>
      </c>
      <c r="E26" s="41">
        <v>11056</v>
      </c>
      <c r="F26" s="16"/>
      <c r="G26" s="46">
        <f t="shared" si="1"/>
        <v>13.523257326201799</v>
      </c>
      <c r="H26" s="31"/>
    </row>
    <row r="27" spans="1:8">
      <c r="A27" s="11" t="s">
        <v>15</v>
      </c>
      <c r="B27" s="41">
        <v>1669145</v>
      </c>
      <c r="C27" s="42">
        <v>3300</v>
      </c>
      <c r="D27" s="45">
        <f t="shared" si="0"/>
        <v>197.70601116140298</v>
      </c>
      <c r="E27" s="41">
        <v>9256</v>
      </c>
      <c r="F27" s="16"/>
      <c r="G27" s="46">
        <f t="shared" si="1"/>
        <v>18.299668393099459</v>
      </c>
      <c r="H27" s="31"/>
    </row>
    <row r="28" spans="1:8">
      <c r="A28" s="11" t="s">
        <v>16</v>
      </c>
      <c r="B28" s="41">
        <v>1813517</v>
      </c>
      <c r="C28" s="42">
        <v>5684</v>
      </c>
      <c r="D28" s="45">
        <f t="shared" si="0"/>
        <v>313.4241366361606</v>
      </c>
      <c r="E28" s="41">
        <v>9568</v>
      </c>
      <c r="F28" s="16"/>
      <c r="G28" s="46">
        <f t="shared" si="1"/>
        <v>29.988421393347849</v>
      </c>
      <c r="H28" s="31"/>
    </row>
    <row r="29" spans="1:8">
      <c r="A29" s="11" t="s">
        <v>17</v>
      </c>
      <c r="B29" s="41">
        <v>1453409</v>
      </c>
      <c r="C29" s="42">
        <v>7352</v>
      </c>
      <c r="D29" s="45">
        <f t="shared" si="0"/>
        <v>505.84522319594828</v>
      </c>
      <c r="E29" s="41">
        <v>7672</v>
      </c>
      <c r="F29" s="16"/>
      <c r="G29" s="46">
        <f t="shared" si="1"/>
        <v>38.80844552359315</v>
      </c>
      <c r="H29" s="31"/>
    </row>
    <row r="30" spans="1:8">
      <c r="A30" s="11" t="s">
        <v>18</v>
      </c>
      <c r="B30" s="41">
        <v>1298083</v>
      </c>
      <c r="C30" s="42">
        <v>10256</v>
      </c>
      <c r="D30" s="45">
        <f t="shared" si="0"/>
        <v>790.08815306879455</v>
      </c>
      <c r="E30" s="41">
        <v>6612</v>
      </c>
      <c r="F30" s="16"/>
      <c r="G30" s="46">
        <f t="shared" si="1"/>
        <v>52.240628680908699</v>
      </c>
      <c r="H30" s="31"/>
    </row>
    <row r="31" spans="1:8">
      <c r="A31" s="11" t="s">
        <v>19</v>
      </c>
      <c r="B31" s="41">
        <v>1188619</v>
      </c>
      <c r="C31" s="42">
        <v>15230</v>
      </c>
      <c r="D31" s="45">
        <f t="shared" si="0"/>
        <v>1281.318908750407</v>
      </c>
      <c r="E31" s="41">
        <v>5772</v>
      </c>
      <c r="F31" s="16"/>
      <c r="G31" s="46">
        <f t="shared" si="1"/>
        <v>73.957727413073485</v>
      </c>
      <c r="H31" s="31"/>
    </row>
    <row r="32" spans="1:8">
      <c r="A32" s="11" t="s">
        <v>20</v>
      </c>
      <c r="B32" s="41">
        <v>1131035</v>
      </c>
      <c r="C32" s="42">
        <v>25409</v>
      </c>
      <c r="D32" s="45">
        <f t="shared" si="0"/>
        <v>2246.5264116495068</v>
      </c>
      <c r="E32" s="41">
        <v>5520</v>
      </c>
      <c r="F32" s="16"/>
      <c r="G32" s="46">
        <f t="shared" si="1"/>
        <v>124.00825792305278</v>
      </c>
      <c r="H32" s="31"/>
    </row>
    <row r="33" spans="1:8">
      <c r="A33" s="11" t="s">
        <v>21</v>
      </c>
      <c r="B33" s="41">
        <v>1042657</v>
      </c>
      <c r="C33" s="42">
        <v>39762</v>
      </c>
      <c r="D33" s="45">
        <f t="shared" si="0"/>
        <v>3813.5264041770206</v>
      </c>
      <c r="E33" s="41">
        <v>5048</v>
      </c>
      <c r="F33" s="16"/>
      <c r="G33" s="46">
        <f t="shared" si="1"/>
        <v>192.50681288285597</v>
      </c>
      <c r="H33" s="31"/>
    </row>
    <row r="34" spans="1:8">
      <c r="A34" s="11" t="s">
        <v>22</v>
      </c>
      <c r="B34" s="41">
        <v>710306</v>
      </c>
      <c r="C34" s="42">
        <v>49274</v>
      </c>
      <c r="D34" s="45">
        <f t="shared" si="0"/>
        <v>6937.0102462882196</v>
      </c>
      <c r="E34" s="41">
        <v>3164</v>
      </c>
      <c r="F34" s="16"/>
      <c r="G34" s="46">
        <f t="shared" si="1"/>
        <v>219.48700419255928</v>
      </c>
      <c r="H34" s="31"/>
    </row>
    <row r="35" spans="1:8">
      <c r="A35" s="11"/>
      <c r="B35" s="37"/>
      <c r="C35" s="38"/>
      <c r="D35" s="25"/>
      <c r="E35" s="24"/>
      <c r="F35" s="16"/>
      <c r="G35" s="46"/>
      <c r="H35" s="31"/>
    </row>
    <row r="36" spans="1:8">
      <c r="A36" s="11" t="s">
        <v>30</v>
      </c>
      <c r="D36" s="14"/>
      <c r="E36" s="15"/>
      <c r="F36" s="43">
        <v>1200</v>
      </c>
      <c r="G36" s="46">
        <f>SUM(G17:G34)</f>
        <v>807.80266609415423</v>
      </c>
      <c r="H36" s="31"/>
    </row>
    <row r="37" spans="1:8">
      <c r="A37" s="11"/>
      <c r="B37" s="12"/>
      <c r="C37" s="13"/>
      <c r="D37" s="14"/>
      <c r="E37" s="15"/>
      <c r="F37" s="16"/>
      <c r="G37" s="46"/>
      <c r="H37" s="31"/>
    </row>
    <row r="38" spans="1:8">
      <c r="A38" s="11"/>
      <c r="B38" s="12"/>
      <c r="C38" s="13"/>
      <c r="D38" s="14"/>
      <c r="E38" s="15"/>
      <c r="F38" s="40" t="s">
        <v>3</v>
      </c>
      <c r="G38" s="52">
        <f>(F36/G36*100)</f>
        <v>148.55113140467563</v>
      </c>
      <c r="H38" s="31"/>
    </row>
    <row r="39" spans="1:8">
      <c r="A39" s="27"/>
      <c r="B39" s="28"/>
      <c r="C39" s="29"/>
      <c r="D39" s="30"/>
      <c r="E39" s="28"/>
      <c r="F39" s="29"/>
      <c r="G39" s="22"/>
      <c r="H39" s="31"/>
    </row>
    <row r="40" spans="1:8">
      <c r="H40" s="31"/>
    </row>
    <row r="41" spans="1:8">
      <c r="C41" s="4"/>
      <c r="D41" s="63" t="s">
        <v>0</v>
      </c>
      <c r="E41" s="66"/>
      <c r="F41" s="66"/>
      <c r="G41" s="67"/>
      <c r="H41" s="31"/>
    </row>
    <row r="42" spans="1:8">
      <c r="C42" s="7" t="s">
        <v>3</v>
      </c>
      <c r="D42" s="8" t="s">
        <v>4</v>
      </c>
      <c r="E42" s="8" t="s">
        <v>5</v>
      </c>
      <c r="F42" s="8" t="s">
        <v>25</v>
      </c>
      <c r="G42" s="9" t="s">
        <v>26</v>
      </c>
      <c r="H42" s="31"/>
    </row>
    <row r="43" spans="1:8">
      <c r="C43" s="19">
        <f>G38</f>
        <v>148.55113140467563</v>
      </c>
      <c r="D43" s="20">
        <f>IF(AND(F36&gt;900),0.96+F36-1.96*SQRT((F36+0.11)),0.962+F36-1.9602*SQRT(F36))</f>
        <v>1133.0604964966606</v>
      </c>
      <c r="E43" s="21">
        <f>1.94+F36+1.96*SQRT((F36+0.96))</f>
        <v>1269.863544783823</v>
      </c>
      <c r="F43" s="20">
        <f>100*D43/G36</f>
        <v>140.26451558710201</v>
      </c>
      <c r="G43" s="22">
        <f>100*E43/G36</f>
        <v>157.19972192265737</v>
      </c>
      <c r="H43" s="31"/>
    </row>
    <row r="44" spans="1:8">
      <c r="G44" s="31"/>
      <c r="H44" s="31"/>
    </row>
    <row r="45" spans="1:8">
      <c r="G45" s="31"/>
      <c r="H45" s="31"/>
    </row>
    <row r="46" spans="1:8" ht="14.25">
      <c r="A46" s="55" t="s">
        <v>39</v>
      </c>
      <c r="G46" s="31"/>
      <c r="H46" s="31"/>
    </row>
    <row r="47" spans="1:8" ht="14.25">
      <c r="A47" s="55" t="s">
        <v>63</v>
      </c>
      <c r="G47" s="31"/>
      <c r="H47" s="31"/>
    </row>
    <row r="48" spans="1:8">
      <c r="G48" s="31"/>
      <c r="H48" s="31"/>
    </row>
    <row r="49" spans="7:8">
      <c r="G49" s="31"/>
      <c r="H49" s="31"/>
    </row>
    <row r="50" spans="7:8">
      <c r="G50" s="31"/>
      <c r="H50" s="31"/>
    </row>
    <row r="51" spans="7:8">
      <c r="G51" s="31"/>
      <c r="H51" s="31"/>
    </row>
    <row r="52" spans="7:8">
      <c r="G52" s="31"/>
      <c r="H52" s="31"/>
    </row>
    <row r="53" spans="7:8">
      <c r="G53" s="31"/>
      <c r="H53" s="31"/>
    </row>
    <row r="54" spans="7:8">
      <c r="G54" s="31"/>
      <c r="H54" s="31"/>
    </row>
    <row r="55" spans="7:8">
      <c r="G55" s="31"/>
      <c r="H55" s="31"/>
    </row>
    <row r="56" spans="7:8">
      <c r="G56" s="31"/>
      <c r="H56" s="31"/>
    </row>
    <row r="57" spans="7:8">
      <c r="G57" s="31"/>
      <c r="H57" s="31"/>
    </row>
    <row r="58" spans="7:8">
      <c r="G58" s="31"/>
      <c r="H58" s="31"/>
    </row>
    <row r="59" spans="7:8">
      <c r="G59" s="31"/>
      <c r="H59" s="31"/>
    </row>
    <row r="60" spans="7:8">
      <c r="G60" s="31"/>
      <c r="H60" s="31"/>
    </row>
    <row r="61" spans="7:8">
      <c r="G61" s="31"/>
      <c r="H61" s="31"/>
    </row>
    <row r="62" spans="7:8">
      <c r="G62" s="31"/>
      <c r="H62" s="31"/>
    </row>
    <row r="63" spans="7:8">
      <c r="G63" s="31"/>
      <c r="H63" s="31"/>
    </row>
    <row r="64" spans="7:8">
      <c r="G64" s="31"/>
      <c r="H64" s="31"/>
    </row>
    <row r="65" spans="7:8">
      <c r="G65" s="31"/>
      <c r="H65" s="31"/>
    </row>
    <row r="66" spans="7:8">
      <c r="G66" s="31"/>
      <c r="H66" s="31"/>
    </row>
    <row r="67" spans="7:8">
      <c r="G67" s="31"/>
      <c r="H67" s="31"/>
    </row>
    <row r="68" spans="7:8">
      <c r="G68" s="31"/>
      <c r="H68" s="31"/>
    </row>
    <row r="69" spans="7:8">
      <c r="G69" s="31"/>
      <c r="H69" s="31"/>
    </row>
    <row r="70" spans="7:8">
      <c r="G70" s="31"/>
      <c r="H70" s="31"/>
    </row>
    <row r="71" spans="7:8">
      <c r="G71" s="31"/>
      <c r="H71" s="31"/>
    </row>
    <row r="72" spans="7:8">
      <c r="G72" s="31"/>
      <c r="H72" s="31"/>
    </row>
    <row r="73" spans="7:8">
      <c r="G73" s="31"/>
      <c r="H73" s="31"/>
    </row>
    <row r="74" spans="7:8">
      <c r="G74" s="31"/>
      <c r="H74" s="31"/>
    </row>
    <row r="75" spans="7:8">
      <c r="G75" s="31"/>
      <c r="H75" s="31"/>
    </row>
    <row r="76" spans="7:8">
      <c r="G76" s="31"/>
      <c r="H76" s="31"/>
    </row>
    <row r="77" spans="7:8">
      <c r="G77" s="31"/>
      <c r="H77" s="31"/>
    </row>
    <row r="78" spans="7:8">
      <c r="G78" s="31"/>
      <c r="H78" s="31"/>
    </row>
    <row r="79" spans="7:8">
      <c r="G79" s="31"/>
      <c r="H79" s="31"/>
    </row>
    <row r="80" spans="7:8">
      <c r="G80" s="31"/>
      <c r="H80" s="31"/>
    </row>
    <row r="81" spans="7:8">
      <c r="G81" s="31"/>
      <c r="H81" s="31"/>
    </row>
    <row r="82" spans="7:8">
      <c r="G82" s="31"/>
      <c r="H82" s="31"/>
    </row>
    <row r="83" spans="7:8">
      <c r="G83" s="31"/>
      <c r="H83" s="31"/>
    </row>
    <row r="84" spans="7:8">
      <c r="G84" s="31"/>
      <c r="H84" s="31"/>
    </row>
    <row r="85" spans="7:8">
      <c r="G85" s="31"/>
      <c r="H85" s="31"/>
    </row>
    <row r="86" spans="7:8">
      <c r="G86" s="31"/>
      <c r="H86" s="31"/>
    </row>
    <row r="87" spans="7:8">
      <c r="G87" s="31"/>
      <c r="H87" s="31"/>
    </row>
    <row r="88" spans="7:8">
      <c r="G88" s="31"/>
      <c r="H88" s="31"/>
    </row>
    <row r="89" spans="7:8">
      <c r="G89" s="31"/>
      <c r="H89" s="31"/>
    </row>
    <row r="90" spans="7:8">
      <c r="G90" s="31"/>
      <c r="H90" s="31"/>
    </row>
    <row r="91" spans="7:8">
      <c r="G91" s="31"/>
      <c r="H91" s="31"/>
    </row>
    <row r="92" spans="7:8">
      <c r="G92" s="31"/>
      <c r="H92" s="31"/>
    </row>
    <row r="93" spans="7:8">
      <c r="G93" s="31"/>
      <c r="H93" s="31"/>
    </row>
    <row r="94" spans="7:8">
      <c r="G94" s="31"/>
      <c r="H94" s="31"/>
    </row>
    <row r="95" spans="7:8">
      <c r="G95" s="31"/>
      <c r="H95" s="31"/>
    </row>
    <row r="96" spans="7:8">
      <c r="G96" s="31"/>
      <c r="H96" s="31"/>
    </row>
    <row r="97" spans="7:8">
      <c r="G97" s="31"/>
      <c r="H97" s="31"/>
    </row>
    <row r="98" spans="7:8">
      <c r="G98" s="31"/>
      <c r="H98" s="31"/>
    </row>
    <row r="99" spans="7:8">
      <c r="G99" s="31"/>
      <c r="H99" s="31"/>
    </row>
    <row r="100" spans="7:8">
      <c r="G100" s="31"/>
      <c r="H100" s="31"/>
    </row>
    <row r="101" spans="7:8">
      <c r="G101" s="31"/>
      <c r="H101" s="31"/>
    </row>
    <row r="102" spans="7:8">
      <c r="G102" s="31"/>
      <c r="H102" s="31"/>
    </row>
    <row r="103" spans="7:8">
      <c r="G103" s="31"/>
      <c r="H103" s="31"/>
    </row>
    <row r="104" spans="7:8">
      <c r="G104" s="31"/>
      <c r="H104" s="31"/>
    </row>
    <row r="105" spans="7:8">
      <c r="G105" s="31"/>
      <c r="H105" s="31"/>
    </row>
    <row r="106" spans="7:8">
      <c r="G106" s="31"/>
      <c r="H106" s="31"/>
    </row>
    <row r="107" spans="7:8">
      <c r="G107" s="31"/>
      <c r="H107" s="31"/>
    </row>
    <row r="108" spans="7:8">
      <c r="G108" s="31"/>
      <c r="H108" s="31"/>
    </row>
    <row r="109" spans="7:8">
      <c r="G109" s="31"/>
      <c r="H109" s="31"/>
    </row>
    <row r="110" spans="7:8">
      <c r="G110" s="31"/>
      <c r="H110" s="31"/>
    </row>
    <row r="111" spans="7:8">
      <c r="G111" s="31"/>
      <c r="H111" s="31"/>
    </row>
    <row r="112" spans="7:8">
      <c r="G112" s="31"/>
      <c r="H112" s="31"/>
    </row>
    <row r="113" spans="7:8">
      <c r="G113" s="31"/>
      <c r="H113" s="31"/>
    </row>
    <row r="114" spans="7:8">
      <c r="G114" s="31"/>
      <c r="H114" s="31"/>
    </row>
    <row r="115" spans="7:8">
      <c r="G115" s="31"/>
      <c r="H115" s="31"/>
    </row>
    <row r="116" spans="7:8">
      <c r="G116" s="31"/>
      <c r="H116" s="31"/>
    </row>
    <row r="117" spans="7:8">
      <c r="G117" s="31"/>
      <c r="H117" s="31"/>
    </row>
    <row r="118" spans="7:8">
      <c r="G118" s="31"/>
      <c r="H118" s="31"/>
    </row>
    <row r="119" spans="7:8">
      <c r="G119" s="31"/>
      <c r="H119" s="31"/>
    </row>
    <row r="120" spans="7:8">
      <c r="G120" s="31"/>
      <c r="H120" s="31"/>
    </row>
    <row r="121" spans="7:8">
      <c r="G121" s="31"/>
      <c r="H121" s="31"/>
    </row>
    <row r="122" spans="7:8">
      <c r="G122" s="31"/>
      <c r="H122" s="31"/>
    </row>
    <row r="123" spans="7:8">
      <c r="G123" s="31"/>
      <c r="H123" s="31"/>
    </row>
    <row r="124" spans="7:8">
      <c r="G124" s="31"/>
      <c r="H124" s="31"/>
    </row>
    <row r="125" spans="7:8">
      <c r="G125" s="31"/>
      <c r="H125" s="31"/>
    </row>
    <row r="126" spans="7:8">
      <c r="G126" s="31"/>
      <c r="H126" s="31"/>
    </row>
    <row r="127" spans="7:8">
      <c r="G127" s="31"/>
      <c r="H127" s="31"/>
    </row>
    <row r="128" spans="7:8">
      <c r="G128" s="31"/>
      <c r="H128" s="31"/>
    </row>
    <row r="129" spans="7:8">
      <c r="G129" s="31"/>
      <c r="H129" s="31"/>
    </row>
    <row r="130" spans="7:8">
      <c r="G130" s="31"/>
      <c r="H130" s="31"/>
    </row>
    <row r="131" spans="7:8">
      <c r="G131" s="31"/>
      <c r="H131" s="31"/>
    </row>
    <row r="132" spans="7:8">
      <c r="G132" s="31"/>
      <c r="H132" s="31"/>
    </row>
    <row r="133" spans="7:8">
      <c r="G133" s="31"/>
      <c r="H133" s="31"/>
    </row>
  </sheetData>
  <mergeCells count="3">
    <mergeCell ref="B13:D13"/>
    <mergeCell ref="E13:G13"/>
    <mergeCell ref="D41:G41"/>
  </mergeCells>
  <phoneticPr fontId="7" type="noConversion"/>
  <pageMargins left="0.75" right="0.75" top="1" bottom="1" header="0.5" footer="0.5"/>
  <headerFooter alignWithMargins="0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07"/>
  <sheetViews>
    <sheetView topLeftCell="A43" workbookViewId="0">
      <selection activeCell="A2" sqref="A2"/>
    </sheetView>
  </sheetViews>
  <sheetFormatPr defaultRowHeight="12.75"/>
  <cols>
    <col min="1" max="1" width="19.5703125" customWidth="1"/>
    <col min="2" max="2" width="14.7109375" customWidth="1"/>
    <col min="3" max="3" width="16.140625" customWidth="1"/>
    <col min="5" max="5" width="17.42578125" bestFit="1" customWidth="1"/>
    <col min="6" max="6" width="15.28515625" customWidth="1"/>
    <col min="7" max="7" width="16.85546875" customWidth="1"/>
  </cols>
  <sheetData>
    <row r="1" spans="1:7" ht="15">
      <c r="A1" s="60" t="s">
        <v>32</v>
      </c>
    </row>
    <row r="3" spans="1:7" s="34" customFormat="1">
      <c r="B3" s="56" t="s">
        <v>23</v>
      </c>
      <c r="C3" s="57"/>
      <c r="F3" s="56" t="s">
        <v>24</v>
      </c>
      <c r="G3" s="57"/>
    </row>
    <row r="4" spans="1:7" s="34" customFormat="1">
      <c r="A4" s="34" t="s">
        <v>33</v>
      </c>
      <c r="B4" s="58" t="s">
        <v>25</v>
      </c>
      <c r="C4" s="57" t="s">
        <v>26</v>
      </c>
      <c r="E4" s="34" t="s">
        <v>33</v>
      </c>
      <c r="F4" s="58" t="s">
        <v>25</v>
      </c>
      <c r="G4" s="57" t="s">
        <v>26</v>
      </c>
    </row>
    <row r="5" spans="1:7">
      <c r="A5">
        <v>0</v>
      </c>
      <c r="B5" s="35">
        <v>0</v>
      </c>
      <c r="C5" s="35">
        <v>3.6888999999999998</v>
      </c>
      <c r="E5">
        <v>0</v>
      </c>
      <c r="F5" s="35">
        <v>0</v>
      </c>
      <c r="G5" s="35">
        <v>5.2983000000000002</v>
      </c>
    </row>
    <row r="6" spans="1:7">
      <c r="A6">
        <v>1</v>
      </c>
      <c r="B6" s="35">
        <v>2.53E-2</v>
      </c>
      <c r="C6" s="35">
        <v>5.5716000000000001</v>
      </c>
      <c r="E6">
        <v>1</v>
      </c>
      <c r="F6" s="35">
        <v>5.0000000000000001E-3</v>
      </c>
      <c r="G6" s="35">
        <v>7.4301000000000004</v>
      </c>
    </row>
    <row r="7" spans="1:7">
      <c r="A7">
        <v>2</v>
      </c>
      <c r="B7" s="35">
        <v>0.2422</v>
      </c>
      <c r="C7" s="35">
        <v>7.2247000000000003</v>
      </c>
      <c r="E7">
        <v>2</v>
      </c>
      <c r="F7" s="35">
        <v>0.10349999999999999</v>
      </c>
      <c r="G7" s="35">
        <v>9.2737999999999996</v>
      </c>
    </row>
    <row r="8" spans="1:7">
      <c r="A8">
        <v>3</v>
      </c>
      <c r="B8" s="35">
        <v>0.61870000000000003</v>
      </c>
      <c r="C8" s="35">
        <v>8.7673000000000005</v>
      </c>
      <c r="E8">
        <v>3</v>
      </c>
      <c r="F8" s="35">
        <v>0.33789999999999998</v>
      </c>
      <c r="G8" s="35">
        <v>10.977499999999999</v>
      </c>
    </row>
    <row r="9" spans="1:7">
      <c r="A9">
        <v>4</v>
      </c>
      <c r="B9" s="35">
        <v>1.0899000000000001</v>
      </c>
      <c r="C9" s="35">
        <v>10.2416</v>
      </c>
      <c r="E9">
        <v>4</v>
      </c>
      <c r="F9" s="35">
        <v>0.67220000000000002</v>
      </c>
      <c r="G9" s="35">
        <v>12.594099999999999</v>
      </c>
    </row>
    <row r="10" spans="1:7">
      <c r="A10">
        <v>5</v>
      </c>
      <c r="B10" s="35">
        <v>1.6234999999999999</v>
      </c>
      <c r="C10" s="35">
        <v>11.6683</v>
      </c>
      <c r="E10">
        <v>5</v>
      </c>
      <c r="F10" s="35">
        <v>1.0779000000000001</v>
      </c>
      <c r="G10" s="35">
        <v>14.149800000000001</v>
      </c>
    </row>
    <row r="11" spans="1:7">
      <c r="A11">
        <v>6</v>
      </c>
      <c r="B11" s="35">
        <v>2.2019000000000002</v>
      </c>
      <c r="C11" s="35">
        <v>13.0595</v>
      </c>
      <c r="E11">
        <v>6</v>
      </c>
      <c r="F11" s="35">
        <v>1.5368999999999999</v>
      </c>
      <c r="G11" s="35">
        <v>15.659700000000001</v>
      </c>
    </row>
    <row r="12" spans="1:7">
      <c r="A12">
        <v>7</v>
      </c>
      <c r="B12" s="35">
        <v>2.8144</v>
      </c>
      <c r="C12" s="35">
        <v>14.422700000000001</v>
      </c>
      <c r="E12">
        <v>7</v>
      </c>
      <c r="F12" s="35">
        <v>2.0373000000000001</v>
      </c>
      <c r="G12" s="35">
        <v>17.133600000000001</v>
      </c>
    </row>
    <row r="13" spans="1:7">
      <c r="A13">
        <v>8</v>
      </c>
      <c r="B13" s="35">
        <v>3.4538000000000002</v>
      </c>
      <c r="C13" s="35">
        <v>15.763199999999999</v>
      </c>
      <c r="E13">
        <v>8</v>
      </c>
      <c r="F13" s="35">
        <v>2.5710999999999999</v>
      </c>
      <c r="G13" s="35">
        <v>18.578199999999999</v>
      </c>
    </row>
    <row r="14" spans="1:7">
      <c r="A14">
        <v>9</v>
      </c>
      <c r="B14" s="35">
        <v>4.1154000000000002</v>
      </c>
      <c r="C14" s="35">
        <v>17.084800000000001</v>
      </c>
      <c r="E14">
        <v>9</v>
      </c>
      <c r="F14" s="35">
        <v>3.1324000000000001</v>
      </c>
      <c r="G14" s="35">
        <v>19.9984</v>
      </c>
    </row>
    <row r="15" spans="1:7">
      <c r="A15">
        <v>10</v>
      </c>
      <c r="B15" s="35">
        <v>4.7953999999999999</v>
      </c>
      <c r="C15" s="35">
        <v>18.3904</v>
      </c>
      <c r="E15">
        <v>10</v>
      </c>
      <c r="F15" s="35">
        <v>3.7168999999999999</v>
      </c>
      <c r="G15" s="35">
        <v>21.3978</v>
      </c>
    </row>
    <row r="16" spans="1:7">
      <c r="A16">
        <v>11</v>
      </c>
      <c r="B16" s="35">
        <v>5.4912000000000001</v>
      </c>
      <c r="C16" s="35">
        <v>19.681999999999999</v>
      </c>
      <c r="E16">
        <v>11</v>
      </c>
      <c r="F16" s="35">
        <v>4.3213999999999997</v>
      </c>
      <c r="G16" s="35">
        <v>22.779299999999999</v>
      </c>
    </row>
    <row r="17" spans="1:7">
      <c r="A17">
        <v>12</v>
      </c>
      <c r="B17" s="35">
        <v>6.2005999999999997</v>
      </c>
      <c r="C17" s="35">
        <v>20.961600000000001</v>
      </c>
      <c r="E17">
        <v>12</v>
      </c>
      <c r="F17" s="35">
        <v>4.9431000000000003</v>
      </c>
      <c r="G17" s="35">
        <v>24.1449</v>
      </c>
    </row>
    <row r="18" spans="1:7">
      <c r="A18">
        <v>13</v>
      </c>
      <c r="B18" s="35">
        <v>6.9219999999999997</v>
      </c>
      <c r="C18" s="35">
        <v>22.230399999999999</v>
      </c>
      <c r="E18">
        <v>13</v>
      </c>
      <c r="F18" s="35">
        <v>5.5800999999999998</v>
      </c>
      <c r="G18" s="35">
        <v>25.496700000000001</v>
      </c>
    </row>
    <row r="19" spans="1:7">
      <c r="A19">
        <v>14</v>
      </c>
      <c r="B19" s="35">
        <v>7.6539000000000001</v>
      </c>
      <c r="C19" s="35">
        <v>23.489599999999999</v>
      </c>
      <c r="E19">
        <v>14</v>
      </c>
      <c r="F19" s="35">
        <v>6.2306999999999997</v>
      </c>
      <c r="G19" s="35">
        <v>26.835999999999999</v>
      </c>
    </row>
    <row r="20" spans="1:7">
      <c r="A20">
        <v>15</v>
      </c>
      <c r="B20" s="35">
        <v>8.3954000000000004</v>
      </c>
      <c r="C20" s="35">
        <v>24.740200000000002</v>
      </c>
      <c r="E20">
        <v>15</v>
      </c>
      <c r="F20" s="35">
        <v>6.8933999999999997</v>
      </c>
      <c r="G20" s="35">
        <v>28.164100000000001</v>
      </c>
    </row>
    <row r="21" spans="1:7">
      <c r="A21">
        <v>16</v>
      </c>
      <c r="B21" s="35">
        <v>9.1454000000000004</v>
      </c>
      <c r="C21" s="35">
        <v>25.983000000000001</v>
      </c>
      <c r="E21">
        <v>16</v>
      </c>
      <c r="F21" s="35">
        <v>7.5670000000000002</v>
      </c>
      <c r="G21" s="35">
        <v>29.481999999999999</v>
      </c>
    </row>
    <row r="22" spans="1:7">
      <c r="A22">
        <v>17</v>
      </c>
      <c r="B22" s="35">
        <v>9.9031000000000002</v>
      </c>
      <c r="C22" s="35">
        <v>27.218599999999999</v>
      </c>
      <c r="E22">
        <v>17</v>
      </c>
      <c r="F22" s="35">
        <v>8.2506000000000004</v>
      </c>
      <c r="G22" s="35">
        <v>30.790600000000001</v>
      </c>
    </row>
    <row r="23" spans="1:7">
      <c r="A23">
        <v>18</v>
      </c>
      <c r="B23" s="35">
        <v>10.667899999999999</v>
      </c>
      <c r="C23" s="35">
        <v>28.447800000000001</v>
      </c>
      <c r="E23">
        <v>18</v>
      </c>
      <c r="F23" s="35">
        <v>8.9434000000000005</v>
      </c>
      <c r="G23" s="35">
        <v>32.090699999999998</v>
      </c>
    </row>
    <row r="24" spans="1:7">
      <c r="A24">
        <v>19</v>
      </c>
      <c r="B24" s="35">
        <v>11.4392</v>
      </c>
      <c r="C24" s="35">
        <v>29.6709</v>
      </c>
      <c r="E24">
        <v>19</v>
      </c>
      <c r="F24" s="35">
        <v>9.6445000000000007</v>
      </c>
      <c r="G24" s="35">
        <v>33.383000000000003</v>
      </c>
    </row>
    <row r="25" spans="1:7">
      <c r="A25">
        <v>20</v>
      </c>
      <c r="B25" s="35">
        <v>12.2165</v>
      </c>
      <c r="C25" s="35">
        <v>30.888400000000001</v>
      </c>
      <c r="E25">
        <v>20</v>
      </c>
      <c r="F25" s="35">
        <v>10.353300000000001</v>
      </c>
      <c r="G25" s="35">
        <v>34.667999999999999</v>
      </c>
    </row>
    <row r="26" spans="1:7">
      <c r="A26">
        <v>21</v>
      </c>
      <c r="B26" s="35">
        <v>12.9993</v>
      </c>
      <c r="C26" s="35">
        <v>32.100700000000003</v>
      </c>
      <c r="E26">
        <v>21</v>
      </c>
      <c r="F26" s="35">
        <v>11.0692</v>
      </c>
      <c r="G26" s="35">
        <v>35.946300000000001</v>
      </c>
    </row>
    <row r="27" spans="1:7">
      <c r="A27">
        <v>22</v>
      </c>
      <c r="B27" s="35">
        <v>13.7873</v>
      </c>
      <c r="C27" s="35">
        <v>33.308300000000003</v>
      </c>
      <c r="E27">
        <v>22</v>
      </c>
      <c r="F27" s="35">
        <v>11.7918</v>
      </c>
      <c r="G27" s="35">
        <v>37.218299999999999</v>
      </c>
    </row>
    <row r="28" spans="1:7">
      <c r="A28">
        <v>23</v>
      </c>
      <c r="B28" s="35">
        <v>14.58</v>
      </c>
      <c r="C28" s="35">
        <v>34.511299999999999</v>
      </c>
      <c r="E28">
        <v>23</v>
      </c>
      <c r="F28" s="35">
        <v>12.5207</v>
      </c>
      <c r="G28" s="35">
        <v>38.484400000000001</v>
      </c>
    </row>
    <row r="29" spans="1:7">
      <c r="A29">
        <v>24</v>
      </c>
      <c r="B29" s="35">
        <v>15.3773</v>
      </c>
      <c r="C29" s="35">
        <v>35.710099999999997</v>
      </c>
      <c r="E29">
        <v>24</v>
      </c>
      <c r="F29" s="35">
        <v>13.2553</v>
      </c>
      <c r="G29" s="35">
        <v>39.744999999999997</v>
      </c>
    </row>
    <row r="30" spans="1:7">
      <c r="A30">
        <v>25</v>
      </c>
      <c r="B30" s="35">
        <v>16.178699999999999</v>
      </c>
      <c r="C30" s="35">
        <v>36.904899999999998</v>
      </c>
      <c r="E30">
        <v>25</v>
      </c>
      <c r="F30" s="35">
        <v>13.9954</v>
      </c>
      <c r="G30" s="35">
        <v>41.000399999999999</v>
      </c>
    </row>
    <row r="31" spans="1:7">
      <c r="A31">
        <v>26</v>
      </c>
      <c r="B31" s="35">
        <v>16.984100000000002</v>
      </c>
      <c r="C31" s="35">
        <v>38.095999999999997</v>
      </c>
      <c r="E31">
        <v>26</v>
      </c>
      <c r="F31" s="35">
        <v>14.740600000000001</v>
      </c>
      <c r="G31" s="35">
        <v>42.250999999999998</v>
      </c>
    </row>
    <row r="32" spans="1:7">
      <c r="A32">
        <v>27</v>
      </c>
      <c r="B32" s="35">
        <v>17.793199999999999</v>
      </c>
      <c r="C32" s="35">
        <v>39.2836</v>
      </c>
      <c r="E32">
        <v>27</v>
      </c>
      <c r="F32" s="35">
        <v>15.490600000000001</v>
      </c>
      <c r="G32" s="35">
        <v>43.496899999999997</v>
      </c>
    </row>
    <row r="33" spans="1:7">
      <c r="A33">
        <v>28</v>
      </c>
      <c r="B33" s="35">
        <v>18.605799999999999</v>
      </c>
      <c r="C33" s="35">
        <v>40.467799999999997</v>
      </c>
      <c r="E33">
        <v>28</v>
      </c>
      <c r="F33" s="35">
        <v>16.245200000000001</v>
      </c>
      <c r="G33" s="35">
        <v>44.738399999999999</v>
      </c>
    </row>
    <row r="34" spans="1:7">
      <c r="A34">
        <v>29</v>
      </c>
      <c r="B34" s="35">
        <v>19.421800000000001</v>
      </c>
      <c r="C34" s="35">
        <v>41.648800000000001</v>
      </c>
      <c r="E34">
        <v>29</v>
      </c>
      <c r="F34" s="35">
        <v>17.004200000000001</v>
      </c>
      <c r="G34" s="35">
        <v>45.9758</v>
      </c>
    </row>
    <row r="35" spans="1:7">
      <c r="A35" s="16">
        <v>30</v>
      </c>
      <c r="B35" s="36">
        <v>20.2409</v>
      </c>
      <c r="C35" s="36">
        <v>42.826900000000002</v>
      </c>
      <c r="E35">
        <v>30</v>
      </c>
      <c r="F35" s="35">
        <v>11.767200000000001</v>
      </c>
      <c r="G35" s="35">
        <v>47.209299999999999</v>
      </c>
    </row>
    <row r="36" spans="1:7">
      <c r="A36">
        <v>31</v>
      </c>
      <c r="B36" s="35">
        <v>21.062999999999999</v>
      </c>
      <c r="C36" s="35">
        <v>44.002000000000002</v>
      </c>
      <c r="E36">
        <v>31</v>
      </c>
      <c r="F36" s="35">
        <v>18.534199999999998</v>
      </c>
      <c r="G36" s="35">
        <v>48.439100000000003</v>
      </c>
    </row>
    <row r="37" spans="1:7">
      <c r="A37">
        <v>32</v>
      </c>
      <c r="B37" s="35">
        <v>21.888000000000002</v>
      </c>
      <c r="C37" s="35">
        <v>45.174500000000002</v>
      </c>
      <c r="E37">
        <v>32</v>
      </c>
      <c r="F37" s="35">
        <v>19.3049</v>
      </c>
      <c r="G37" s="35">
        <v>49.665199999999999</v>
      </c>
    </row>
    <row r="38" spans="1:7">
      <c r="A38">
        <v>33</v>
      </c>
      <c r="B38" s="35">
        <v>22.715699999999998</v>
      </c>
      <c r="C38" s="35">
        <v>46.344299999999997</v>
      </c>
      <c r="E38">
        <v>33</v>
      </c>
      <c r="F38" s="35">
        <v>20.0791</v>
      </c>
      <c r="G38" s="35">
        <v>50.887999999999998</v>
      </c>
    </row>
    <row r="39" spans="1:7">
      <c r="A39">
        <v>34</v>
      </c>
      <c r="B39" s="35">
        <v>23.545999999999999</v>
      </c>
      <c r="C39" s="35">
        <v>47.511600000000001</v>
      </c>
      <c r="E39">
        <v>34</v>
      </c>
      <c r="F39" s="35">
        <v>20.8567</v>
      </c>
      <c r="G39" s="35">
        <v>52.107399999999998</v>
      </c>
    </row>
    <row r="40" spans="1:7">
      <c r="A40">
        <v>35</v>
      </c>
      <c r="B40" s="35">
        <v>24.378799999999998</v>
      </c>
      <c r="C40" s="35">
        <v>48.676499999999997</v>
      </c>
      <c r="E40">
        <v>35</v>
      </c>
      <c r="F40" s="35">
        <v>21.637599999999999</v>
      </c>
      <c r="G40" s="35">
        <v>53.323799999999999</v>
      </c>
    </row>
    <row r="41" spans="1:7">
      <c r="A41">
        <v>36</v>
      </c>
      <c r="B41" s="35">
        <v>25.213999999999999</v>
      </c>
      <c r="C41" s="35">
        <v>49.839199999999998</v>
      </c>
      <c r="E41">
        <v>36</v>
      </c>
      <c r="F41" s="35">
        <v>22.421500000000002</v>
      </c>
      <c r="G41" s="35">
        <v>54.537199999999999</v>
      </c>
    </row>
    <row r="42" spans="1:7">
      <c r="A42">
        <v>37</v>
      </c>
      <c r="B42" s="35">
        <v>26.051400000000001</v>
      </c>
      <c r="C42" s="35">
        <v>50.999600000000001</v>
      </c>
      <c r="E42">
        <v>37</v>
      </c>
      <c r="F42" s="35">
        <v>23.208500000000001</v>
      </c>
      <c r="G42" s="35">
        <v>55.747700000000002</v>
      </c>
    </row>
    <row r="43" spans="1:7">
      <c r="A43">
        <v>38</v>
      </c>
      <c r="B43" s="35">
        <v>26.891100000000002</v>
      </c>
      <c r="C43" s="35">
        <v>52.158000000000001</v>
      </c>
      <c r="E43">
        <v>38</v>
      </c>
      <c r="F43" s="35">
        <v>23.9983</v>
      </c>
      <c r="G43" s="35">
        <v>56.955399999999997</v>
      </c>
    </row>
    <row r="44" spans="1:7">
      <c r="A44">
        <v>39</v>
      </c>
      <c r="B44" s="35">
        <v>27.732800000000001</v>
      </c>
      <c r="C44" s="35">
        <v>53.314300000000003</v>
      </c>
      <c r="E44">
        <v>39</v>
      </c>
      <c r="F44" s="35">
        <v>24.790800000000001</v>
      </c>
      <c r="G44" s="35">
        <v>58.160499999999999</v>
      </c>
    </row>
    <row r="45" spans="1:7">
      <c r="A45">
        <v>40</v>
      </c>
      <c r="B45" s="35">
        <v>28.576599999999999</v>
      </c>
      <c r="C45" s="35">
        <v>54.468600000000002</v>
      </c>
      <c r="E45">
        <v>40</v>
      </c>
      <c r="F45" s="35">
        <v>25.585999999999999</v>
      </c>
      <c r="G45" s="35">
        <v>59.363100000000003</v>
      </c>
    </row>
    <row r="46" spans="1:7">
      <c r="A46">
        <v>41</v>
      </c>
      <c r="B46" s="35">
        <v>29.4223</v>
      </c>
      <c r="C46" s="35">
        <v>55.621099999999998</v>
      </c>
      <c r="E46">
        <v>41</v>
      </c>
      <c r="F46" s="35">
        <v>26.383700000000001</v>
      </c>
      <c r="G46" s="35">
        <v>60.563099999999999</v>
      </c>
    </row>
    <row r="47" spans="1:7">
      <c r="A47">
        <v>42</v>
      </c>
      <c r="B47" s="35">
        <v>30.2699</v>
      </c>
      <c r="C47" s="35">
        <v>56.771799999999999</v>
      </c>
      <c r="E47">
        <v>42</v>
      </c>
      <c r="F47" s="35">
        <v>27.183800000000002</v>
      </c>
      <c r="G47" s="35">
        <v>61.760899999999999</v>
      </c>
    </row>
    <row r="48" spans="1:7">
      <c r="A48" s="16">
        <v>43</v>
      </c>
      <c r="B48" s="36">
        <v>31.119299999999999</v>
      </c>
      <c r="C48" s="36">
        <v>57.920699999999997</v>
      </c>
      <c r="E48">
        <v>43</v>
      </c>
      <c r="F48" s="35">
        <v>27.9864</v>
      </c>
      <c r="G48" s="35">
        <v>62.956299999999999</v>
      </c>
    </row>
    <row r="49" spans="1:7">
      <c r="A49">
        <v>44</v>
      </c>
      <c r="B49" s="35">
        <v>31.970500000000001</v>
      </c>
      <c r="C49" s="35">
        <v>59.067900000000002</v>
      </c>
      <c r="E49">
        <v>44</v>
      </c>
      <c r="F49" s="35">
        <v>28.7912</v>
      </c>
      <c r="G49" s="35">
        <v>64.149500000000003</v>
      </c>
    </row>
    <row r="50" spans="1:7">
      <c r="A50">
        <v>45</v>
      </c>
      <c r="B50" s="35">
        <v>32.823300000000003</v>
      </c>
      <c r="C50" s="35">
        <v>60.213500000000003</v>
      </c>
      <c r="E50">
        <v>45</v>
      </c>
      <c r="F50" s="35">
        <v>29.598199999999999</v>
      </c>
      <c r="G50" s="35">
        <v>65.340500000000006</v>
      </c>
    </row>
    <row r="51" spans="1:7">
      <c r="A51">
        <v>46</v>
      </c>
      <c r="B51" s="35">
        <v>33.677799999999998</v>
      </c>
      <c r="C51" s="35">
        <v>61.357599999999998</v>
      </c>
      <c r="E51">
        <v>46</v>
      </c>
      <c r="F51" s="35">
        <v>30.407299999999999</v>
      </c>
      <c r="G51" s="35">
        <v>66.529499999999999</v>
      </c>
    </row>
    <row r="52" spans="1:7">
      <c r="A52">
        <v>47</v>
      </c>
      <c r="B52" s="35">
        <v>34.533799999999999</v>
      </c>
      <c r="C52" s="35">
        <v>62.5</v>
      </c>
      <c r="E52">
        <v>47</v>
      </c>
      <c r="F52" s="35">
        <v>31.218499999999999</v>
      </c>
      <c r="G52" s="35">
        <v>67.716499999999996</v>
      </c>
    </row>
    <row r="53" spans="1:7">
      <c r="A53">
        <v>48</v>
      </c>
      <c r="B53" s="35">
        <v>35.391399999999997</v>
      </c>
      <c r="C53" s="35">
        <v>63.640999999999998</v>
      </c>
      <c r="E53">
        <v>48</v>
      </c>
      <c r="F53" s="35">
        <v>32.031700000000001</v>
      </c>
      <c r="G53" s="35">
        <v>68.901600000000002</v>
      </c>
    </row>
    <row r="54" spans="1:7">
      <c r="A54">
        <v>49</v>
      </c>
      <c r="B54" s="35">
        <v>36.250500000000002</v>
      </c>
      <c r="C54" s="35">
        <v>64.780600000000007</v>
      </c>
      <c r="E54">
        <v>49</v>
      </c>
      <c r="F54" s="35">
        <v>32.846800000000002</v>
      </c>
      <c r="G54" s="35">
        <v>70.084699999999998</v>
      </c>
    </row>
    <row r="55" spans="1:7">
      <c r="A55">
        <v>50</v>
      </c>
      <c r="B55" s="35">
        <v>37.110999999999997</v>
      </c>
      <c r="C55" s="35">
        <v>65.918800000000005</v>
      </c>
      <c r="E55">
        <v>50</v>
      </c>
      <c r="F55" s="35">
        <v>33.663800000000002</v>
      </c>
      <c r="G55" s="35">
        <v>71.266099999999994</v>
      </c>
    </row>
    <row r="56" spans="1:7">
      <c r="A56">
        <v>51</v>
      </c>
      <c r="B56" s="35">
        <v>37.972799999999999</v>
      </c>
      <c r="C56" s="35">
        <v>67.055599999999998</v>
      </c>
      <c r="E56">
        <v>51</v>
      </c>
      <c r="F56" s="35">
        <v>34.482599999999998</v>
      </c>
      <c r="G56" s="35">
        <v>72.445700000000002</v>
      </c>
    </row>
    <row r="57" spans="1:7">
      <c r="A57">
        <v>52</v>
      </c>
      <c r="B57" s="35">
        <v>38.836100000000002</v>
      </c>
      <c r="C57" s="35">
        <v>68.191100000000006</v>
      </c>
      <c r="E57">
        <v>52</v>
      </c>
      <c r="F57" s="35">
        <v>35.303199999999997</v>
      </c>
      <c r="G57" s="35">
        <v>73.623500000000007</v>
      </c>
    </row>
    <row r="58" spans="1:7">
      <c r="A58">
        <v>53</v>
      </c>
      <c r="B58" s="35">
        <v>39.700600000000001</v>
      </c>
      <c r="C58" s="35">
        <v>69.325299999999999</v>
      </c>
      <c r="E58">
        <v>53</v>
      </c>
      <c r="F58" s="35">
        <v>36.125500000000002</v>
      </c>
      <c r="G58" s="35">
        <v>14.7997</v>
      </c>
    </row>
    <row r="59" spans="1:7">
      <c r="A59">
        <v>54</v>
      </c>
      <c r="B59" s="35">
        <v>40.566499999999998</v>
      </c>
      <c r="C59" s="35">
        <v>70.458299999999994</v>
      </c>
      <c r="E59">
        <v>54</v>
      </c>
      <c r="F59" s="35">
        <v>36.949399999999997</v>
      </c>
      <c r="G59" s="35">
        <v>75.974199999999996</v>
      </c>
    </row>
    <row r="60" spans="1:7">
      <c r="A60">
        <v>55</v>
      </c>
      <c r="B60" s="35">
        <v>41.433500000000002</v>
      </c>
      <c r="C60" s="35">
        <v>71.590100000000007</v>
      </c>
      <c r="E60">
        <v>55</v>
      </c>
      <c r="F60" s="35">
        <v>37.774999999999999</v>
      </c>
      <c r="G60" s="35">
        <v>77.147199999999998</v>
      </c>
    </row>
    <row r="61" spans="1:7">
      <c r="A61">
        <v>56</v>
      </c>
      <c r="B61" s="35">
        <v>42.3018</v>
      </c>
      <c r="C61" s="35">
        <v>72.720699999999994</v>
      </c>
      <c r="E61">
        <v>56</v>
      </c>
      <c r="F61" s="35">
        <v>38.602200000000003</v>
      </c>
      <c r="G61" s="35">
        <v>78.318600000000004</v>
      </c>
    </row>
    <row r="62" spans="1:7">
      <c r="A62">
        <v>57</v>
      </c>
      <c r="B62" s="35">
        <v>43.171199999999999</v>
      </c>
      <c r="C62" s="35">
        <v>73.850099999999998</v>
      </c>
      <c r="E62">
        <v>57</v>
      </c>
      <c r="F62" s="35">
        <v>39.430900000000001</v>
      </c>
      <c r="G62" s="35">
        <v>79.488600000000005</v>
      </c>
    </row>
    <row r="63" spans="1:7">
      <c r="A63">
        <v>58</v>
      </c>
      <c r="B63" s="35">
        <v>44.041800000000002</v>
      </c>
      <c r="C63" s="35">
        <v>74.978399999999993</v>
      </c>
      <c r="E63">
        <v>58</v>
      </c>
      <c r="F63" s="35">
        <v>40.261099999999999</v>
      </c>
      <c r="G63" s="35">
        <v>80.656999999999996</v>
      </c>
    </row>
    <row r="64" spans="1:7">
      <c r="A64">
        <v>59</v>
      </c>
      <c r="B64" s="35">
        <v>44.913499999999999</v>
      </c>
      <c r="C64" s="35">
        <v>76.105699999999999</v>
      </c>
      <c r="E64">
        <v>59</v>
      </c>
      <c r="F64" s="35">
        <v>41.092700000000001</v>
      </c>
      <c r="G64" s="35">
        <v>81.824100000000001</v>
      </c>
    </row>
    <row r="65" spans="1:7">
      <c r="A65">
        <v>60</v>
      </c>
      <c r="B65" s="35">
        <v>45.786299999999997</v>
      </c>
      <c r="C65" s="35">
        <v>77.231899999999996</v>
      </c>
      <c r="E65">
        <v>60</v>
      </c>
      <c r="F65" s="35">
        <v>41.925800000000002</v>
      </c>
      <c r="G65" s="35">
        <v>82.989800000000002</v>
      </c>
    </row>
    <row r="66" spans="1:7">
      <c r="A66">
        <v>61</v>
      </c>
      <c r="B66" s="35">
        <v>46.660200000000003</v>
      </c>
      <c r="C66" s="35">
        <v>78.357100000000003</v>
      </c>
      <c r="E66">
        <v>61</v>
      </c>
      <c r="F66" s="35">
        <v>42.760199999999998</v>
      </c>
      <c r="G66" s="35">
        <v>84.1541</v>
      </c>
    </row>
    <row r="67" spans="1:7">
      <c r="A67">
        <v>62</v>
      </c>
      <c r="B67" s="35">
        <v>47.534999999999997</v>
      </c>
      <c r="C67" s="35">
        <v>79.481200000000001</v>
      </c>
      <c r="E67">
        <v>62</v>
      </c>
      <c r="F67" s="35">
        <v>43.595999999999997</v>
      </c>
      <c r="G67" s="35">
        <v>85.316999999999993</v>
      </c>
    </row>
    <row r="68" spans="1:7">
      <c r="A68">
        <v>63</v>
      </c>
      <c r="B68" s="35">
        <v>48.410899999999998</v>
      </c>
      <c r="C68" s="35">
        <v>80.604399999999998</v>
      </c>
      <c r="E68">
        <v>63</v>
      </c>
      <c r="F68" s="35">
        <v>44.433199999999999</v>
      </c>
      <c r="G68" s="35">
        <v>86.478700000000003</v>
      </c>
    </row>
    <row r="69" spans="1:7">
      <c r="A69">
        <v>64</v>
      </c>
      <c r="B69" s="35">
        <v>49.287799999999997</v>
      </c>
      <c r="C69" s="35">
        <v>81.726600000000005</v>
      </c>
      <c r="E69">
        <v>64</v>
      </c>
      <c r="F69" s="35">
        <v>45.271599999999999</v>
      </c>
      <c r="G69" s="35">
        <v>87.639200000000002</v>
      </c>
    </row>
    <row r="70" spans="1:7">
      <c r="A70">
        <v>65</v>
      </c>
      <c r="B70" s="35">
        <v>50.165599999999998</v>
      </c>
      <c r="C70" s="35">
        <v>82.847800000000007</v>
      </c>
      <c r="E70">
        <v>65</v>
      </c>
      <c r="F70" s="35">
        <v>46.111199999999997</v>
      </c>
      <c r="G70" s="35">
        <v>88.798400000000001</v>
      </c>
    </row>
    <row r="71" spans="1:7">
      <c r="A71">
        <v>66</v>
      </c>
      <c r="B71" s="35">
        <v>51.044400000000003</v>
      </c>
      <c r="C71" s="35">
        <v>83.968199999999996</v>
      </c>
      <c r="E71">
        <v>66</v>
      </c>
      <c r="F71" s="35">
        <v>46.952100000000002</v>
      </c>
      <c r="G71" s="35">
        <v>89.956400000000002</v>
      </c>
    </row>
    <row r="72" spans="1:7">
      <c r="A72">
        <v>67</v>
      </c>
      <c r="B72" s="35">
        <v>51.924100000000003</v>
      </c>
      <c r="C72" s="35">
        <v>85.087599999999995</v>
      </c>
      <c r="E72">
        <v>67</v>
      </c>
      <c r="F72" s="35">
        <v>47.794199999999996</v>
      </c>
      <c r="G72" s="35">
        <v>91.113200000000006</v>
      </c>
    </row>
    <row r="73" spans="1:7">
      <c r="A73">
        <v>68</v>
      </c>
      <c r="B73" s="35">
        <v>52.804699999999997</v>
      </c>
      <c r="C73" s="35">
        <v>86.206199999999995</v>
      </c>
      <c r="E73">
        <v>68</v>
      </c>
      <c r="F73" s="35">
        <v>48.637500000000003</v>
      </c>
      <c r="G73" s="35">
        <v>92.268900000000002</v>
      </c>
    </row>
    <row r="74" spans="1:7">
      <c r="A74">
        <v>69</v>
      </c>
      <c r="B74" s="35">
        <v>53.686100000000003</v>
      </c>
      <c r="C74" s="35">
        <v>87.323899999999995</v>
      </c>
      <c r="E74">
        <v>69</v>
      </c>
      <c r="F74" s="35">
        <v>49.481900000000003</v>
      </c>
      <c r="G74" s="35">
        <v>93.423400000000001</v>
      </c>
    </row>
    <row r="75" spans="1:7">
      <c r="A75">
        <v>70</v>
      </c>
      <c r="B75" s="35">
        <v>54.568399999999997</v>
      </c>
      <c r="C75" s="35">
        <v>88.440799999999996</v>
      </c>
      <c r="E75">
        <v>70</v>
      </c>
      <c r="F75" s="35">
        <v>50.327399999999997</v>
      </c>
      <c r="G75" s="35">
        <v>94.576899999999995</v>
      </c>
    </row>
    <row r="76" spans="1:7">
      <c r="A76">
        <v>71</v>
      </c>
      <c r="B76" s="35">
        <v>55.451599999999999</v>
      </c>
      <c r="C76" s="35">
        <v>89.556799999999996</v>
      </c>
      <c r="E76">
        <v>71</v>
      </c>
      <c r="F76" s="35">
        <v>51.174100000000003</v>
      </c>
      <c r="G76" s="35">
        <v>95.729200000000006</v>
      </c>
    </row>
    <row r="77" spans="1:7">
      <c r="A77">
        <v>72</v>
      </c>
      <c r="B77" s="35">
        <v>56.335599999999999</v>
      </c>
      <c r="C77" s="35">
        <v>90.6721</v>
      </c>
      <c r="E77">
        <v>72</v>
      </c>
      <c r="F77" s="35">
        <v>52.021799999999999</v>
      </c>
      <c r="G77" s="35">
        <v>96.880600000000001</v>
      </c>
    </row>
    <row r="78" spans="1:7">
      <c r="A78">
        <v>73</v>
      </c>
      <c r="B78" s="35">
        <v>57.220300000000002</v>
      </c>
      <c r="C78" s="35">
        <v>91.786500000000004</v>
      </c>
      <c r="E78">
        <v>73</v>
      </c>
      <c r="F78" s="35">
        <v>52.8705</v>
      </c>
      <c r="G78" s="35">
        <v>98.030799999999999</v>
      </c>
    </row>
    <row r="79" spans="1:7">
      <c r="A79">
        <v>74</v>
      </c>
      <c r="B79" s="35">
        <v>58.105899999999998</v>
      </c>
      <c r="C79" s="35">
        <v>92.900199999999998</v>
      </c>
      <c r="E79">
        <v>74</v>
      </c>
      <c r="F79" s="35">
        <v>53.720300000000002</v>
      </c>
      <c r="G79" s="35">
        <v>99.180099999999996</v>
      </c>
    </row>
    <row r="80" spans="1:7">
      <c r="A80">
        <v>75</v>
      </c>
      <c r="B80" s="35">
        <v>58.9923</v>
      </c>
      <c r="C80" s="35">
        <v>94.013099999999994</v>
      </c>
      <c r="E80">
        <v>75</v>
      </c>
      <c r="F80" s="35">
        <v>54.571100000000001</v>
      </c>
      <c r="G80" s="35">
        <v>100.3284</v>
      </c>
    </row>
    <row r="81" spans="1:7">
      <c r="A81">
        <v>76</v>
      </c>
      <c r="B81" s="35">
        <v>59.879399999999997</v>
      </c>
      <c r="C81" s="35">
        <v>95.125299999999996</v>
      </c>
      <c r="E81">
        <v>76</v>
      </c>
      <c r="F81" s="35">
        <v>55.422899999999998</v>
      </c>
      <c r="G81" s="35">
        <v>101.4757</v>
      </c>
    </row>
    <row r="82" spans="1:7">
      <c r="A82">
        <v>77</v>
      </c>
      <c r="B82" s="35">
        <v>60.767200000000003</v>
      </c>
      <c r="C82" s="35">
        <v>96.236800000000002</v>
      </c>
      <c r="E82">
        <v>77</v>
      </c>
      <c r="F82" s="35">
        <v>56.275700000000001</v>
      </c>
      <c r="G82" s="35">
        <v>102.622</v>
      </c>
    </row>
    <row r="83" spans="1:7">
      <c r="A83">
        <v>78</v>
      </c>
      <c r="B83" s="35">
        <v>61.655799999999999</v>
      </c>
      <c r="C83" s="35">
        <v>97.347499999999997</v>
      </c>
      <c r="E83">
        <v>78</v>
      </c>
      <c r="F83" s="35">
        <v>57.129399999999997</v>
      </c>
      <c r="G83" s="35">
        <v>103.76739999999999</v>
      </c>
    </row>
    <row r="84" spans="1:7">
      <c r="A84">
        <v>79</v>
      </c>
      <c r="B84" s="35">
        <v>62.545000000000002</v>
      </c>
      <c r="C84" s="35">
        <v>98.457599999999999</v>
      </c>
      <c r="E84">
        <v>79</v>
      </c>
      <c r="F84" s="35">
        <v>57.984099999999998</v>
      </c>
      <c r="G84" s="35">
        <v>104.9119</v>
      </c>
    </row>
    <row r="85" spans="1:7">
      <c r="A85">
        <v>80</v>
      </c>
      <c r="B85" s="35">
        <v>63.435000000000002</v>
      </c>
      <c r="C85" s="35">
        <v>99.566900000000004</v>
      </c>
      <c r="E85">
        <v>80</v>
      </c>
      <c r="F85" s="35">
        <v>58.839599999999997</v>
      </c>
      <c r="G85" s="35">
        <v>106.05549999999999</v>
      </c>
    </row>
    <row r="86" spans="1:7">
      <c r="A86">
        <v>81</v>
      </c>
      <c r="B86" s="35">
        <v>64.325699999999998</v>
      </c>
      <c r="C86" s="35">
        <v>100.6756</v>
      </c>
      <c r="E86">
        <v>81</v>
      </c>
      <c r="F86" s="35">
        <v>59.696100000000001</v>
      </c>
      <c r="G86" s="35">
        <v>107.1982</v>
      </c>
    </row>
    <row r="87" spans="1:7">
      <c r="A87">
        <v>82</v>
      </c>
      <c r="B87" s="35">
        <v>65.216999999999999</v>
      </c>
      <c r="C87" s="35">
        <v>101.78360000000001</v>
      </c>
      <c r="E87">
        <v>82</v>
      </c>
      <c r="F87" s="35">
        <v>60.5535</v>
      </c>
      <c r="G87" s="35">
        <v>108.34010000000001</v>
      </c>
    </row>
    <row r="88" spans="1:7">
      <c r="A88">
        <v>83</v>
      </c>
      <c r="B88" s="35">
        <v>66.108999999999995</v>
      </c>
      <c r="C88" s="35">
        <v>102.89100000000001</v>
      </c>
      <c r="E88">
        <v>83</v>
      </c>
      <c r="F88" s="35">
        <v>61.411700000000003</v>
      </c>
      <c r="G88" s="35">
        <v>109.4811</v>
      </c>
    </row>
    <row r="89" spans="1:7">
      <c r="A89">
        <v>84</v>
      </c>
      <c r="B89" s="35">
        <v>67.0017</v>
      </c>
      <c r="C89" s="35">
        <v>103.99769999999999</v>
      </c>
      <c r="E89">
        <v>84</v>
      </c>
      <c r="F89" s="35">
        <v>62.270699999999998</v>
      </c>
      <c r="G89" s="35">
        <v>110.6212</v>
      </c>
    </row>
    <row r="90" spans="1:7">
      <c r="A90">
        <v>85</v>
      </c>
      <c r="B90" s="35">
        <v>67.894999999999996</v>
      </c>
      <c r="C90" s="35">
        <v>105.10380000000001</v>
      </c>
      <c r="E90">
        <v>85</v>
      </c>
      <c r="F90" s="35">
        <v>63.130699999999997</v>
      </c>
      <c r="G90" s="35">
        <v>111.76049999999999</v>
      </c>
    </row>
    <row r="91" spans="1:7">
      <c r="A91">
        <v>86</v>
      </c>
      <c r="B91" s="35">
        <v>68.788899999999998</v>
      </c>
      <c r="C91" s="35">
        <v>106.2093</v>
      </c>
      <c r="E91">
        <v>86</v>
      </c>
      <c r="F91" s="35">
        <v>63.991399999999999</v>
      </c>
      <c r="G91" s="35">
        <v>112.8991</v>
      </c>
    </row>
    <row r="92" spans="1:7">
      <c r="A92">
        <v>87</v>
      </c>
      <c r="B92" s="35">
        <v>69.683400000000006</v>
      </c>
      <c r="C92" s="35">
        <v>107.3142</v>
      </c>
      <c r="E92">
        <v>87</v>
      </c>
      <c r="F92" s="35">
        <v>64.852900000000005</v>
      </c>
      <c r="G92" s="35">
        <v>114.0368</v>
      </c>
    </row>
    <row r="93" spans="1:7">
      <c r="A93">
        <v>88</v>
      </c>
      <c r="B93" s="35">
        <v>70.578599999999994</v>
      </c>
      <c r="C93" s="35">
        <v>108.41849999999999</v>
      </c>
      <c r="E93">
        <v>88</v>
      </c>
      <c r="F93" s="35">
        <v>65.715199999999996</v>
      </c>
      <c r="G93" s="35">
        <v>115.1737</v>
      </c>
    </row>
    <row r="94" spans="1:7">
      <c r="A94">
        <v>89</v>
      </c>
      <c r="B94" s="35">
        <v>71.474299999999999</v>
      </c>
      <c r="C94" s="35">
        <v>109.5222</v>
      </c>
      <c r="E94">
        <v>89</v>
      </c>
      <c r="F94" s="35">
        <v>66.578299999999999</v>
      </c>
      <c r="G94" s="35">
        <v>116.3099</v>
      </c>
    </row>
    <row r="95" spans="1:7">
      <c r="A95">
        <v>90</v>
      </c>
      <c r="B95" s="35">
        <v>72.370599999999996</v>
      </c>
      <c r="C95" s="35">
        <v>110.6253</v>
      </c>
      <c r="E95">
        <v>90</v>
      </c>
      <c r="F95" s="35">
        <v>67.4422</v>
      </c>
      <c r="G95" s="35">
        <v>117.4453</v>
      </c>
    </row>
    <row r="96" spans="1:7">
      <c r="A96">
        <v>91</v>
      </c>
      <c r="B96" s="35">
        <v>73.267499999999998</v>
      </c>
      <c r="C96" s="35">
        <v>111.7278</v>
      </c>
      <c r="E96">
        <v>91</v>
      </c>
      <c r="F96" s="35">
        <v>68.306899999999999</v>
      </c>
      <c r="G96" s="35">
        <v>118.58</v>
      </c>
    </row>
    <row r="97" spans="1:7">
      <c r="A97">
        <v>92</v>
      </c>
      <c r="B97" s="35">
        <v>74.165000000000006</v>
      </c>
      <c r="C97" s="35">
        <v>112.82980000000001</v>
      </c>
      <c r="E97">
        <v>92</v>
      </c>
      <c r="F97" s="35">
        <v>69.172200000000004</v>
      </c>
      <c r="G97" s="35">
        <v>119.7139</v>
      </c>
    </row>
    <row r="98" spans="1:7">
      <c r="A98">
        <v>93</v>
      </c>
      <c r="B98" s="35">
        <v>75.063000000000002</v>
      </c>
      <c r="C98" s="35">
        <v>113.93129999999999</v>
      </c>
      <c r="E98">
        <v>93</v>
      </c>
      <c r="F98" s="35">
        <v>70.038300000000007</v>
      </c>
      <c r="G98" s="35">
        <v>120.8472</v>
      </c>
    </row>
    <row r="99" spans="1:7">
      <c r="A99">
        <v>94</v>
      </c>
      <c r="B99" s="35">
        <v>75.961600000000004</v>
      </c>
      <c r="C99" s="35">
        <v>115.0322</v>
      </c>
      <c r="E99">
        <v>94</v>
      </c>
      <c r="F99" s="35">
        <v>70.905100000000004</v>
      </c>
      <c r="G99" s="35">
        <v>121.97969999999999</v>
      </c>
    </row>
    <row r="100" spans="1:7">
      <c r="A100">
        <v>95</v>
      </c>
      <c r="B100" s="35">
        <v>76.860699999999994</v>
      </c>
      <c r="C100" s="35">
        <v>116.1326</v>
      </c>
      <c r="E100">
        <v>95</v>
      </c>
      <c r="F100" s="35">
        <v>71.7727</v>
      </c>
      <c r="G100" s="35">
        <v>123.11150000000001</v>
      </c>
    </row>
    <row r="101" spans="1:7">
      <c r="A101">
        <v>96</v>
      </c>
      <c r="B101" s="35">
        <v>77.760300000000001</v>
      </c>
      <c r="C101" s="35">
        <v>117.2324</v>
      </c>
      <c r="E101">
        <v>96</v>
      </c>
      <c r="F101" s="35">
        <v>72.640900000000002</v>
      </c>
      <c r="G101" s="35">
        <v>124.2427</v>
      </c>
    </row>
    <row r="102" spans="1:7">
      <c r="A102">
        <v>97</v>
      </c>
      <c r="B102" s="35">
        <v>78.660499999999999</v>
      </c>
      <c r="C102" s="35">
        <v>118.3318</v>
      </c>
      <c r="E102">
        <v>97</v>
      </c>
      <c r="F102" s="35">
        <v>73.509799999999998</v>
      </c>
      <c r="G102" s="35">
        <v>125.37309999999999</v>
      </c>
    </row>
    <row r="103" spans="1:7">
      <c r="A103">
        <v>98</v>
      </c>
      <c r="B103" s="35">
        <v>79.561099999999996</v>
      </c>
      <c r="C103" s="35">
        <v>119.43600000000001</v>
      </c>
      <c r="E103">
        <v>98</v>
      </c>
      <c r="F103" s="35">
        <v>74.379400000000004</v>
      </c>
      <c r="G103" s="35">
        <v>126.5029</v>
      </c>
    </row>
    <row r="104" spans="1:7">
      <c r="A104">
        <v>99</v>
      </c>
      <c r="B104" s="35">
        <v>80.462299999999999</v>
      </c>
      <c r="C104" s="35">
        <v>120.52889999999999</v>
      </c>
      <c r="E104">
        <v>99</v>
      </c>
      <c r="F104" s="35">
        <v>75.249600000000001</v>
      </c>
      <c r="G104" s="35">
        <v>127.63209999999999</v>
      </c>
    </row>
    <row r="107" spans="1:7">
      <c r="A107" t="s">
        <v>79</v>
      </c>
    </row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Contents</vt:lpstr>
      <vt:lpstr>SMR Template</vt:lpstr>
      <vt:lpstr>CIs - Example 1</vt:lpstr>
      <vt:lpstr>CIs - Example 2</vt:lpstr>
      <vt:lpstr>CIs - Example 3</vt:lpstr>
      <vt:lpstr>Exact CIs </vt:lpstr>
    </vt:vector>
  </TitlesOfParts>
  <Company>Office for National Statistics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baker</dc:creator>
  <cp:lastModifiedBy>Michalis</cp:lastModifiedBy>
  <dcterms:created xsi:type="dcterms:W3CDTF">2006-01-17T15:16:04Z</dcterms:created>
  <dcterms:modified xsi:type="dcterms:W3CDTF">2013-11-15T11:00:55Z</dcterms:modified>
</cp:coreProperties>
</file>