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drawings/drawing12.xml" ContentType="application/vnd.openxmlformats-officedocument.drawingml.chartshapes+xml"/>
  <Override PartName="/xl/charts/chart11.xml" ContentType="application/vnd.openxmlformats-officedocument.drawingml.chart+xml"/>
  <Override PartName="/xl/drawings/drawing13.xml" ContentType="application/vnd.openxmlformats-officedocument.drawingml.chartshapes+xml"/>
  <Override PartName="/xl/charts/chart12.xml" ContentType="application/vnd.openxmlformats-officedocument.drawingml.chart+xml"/>
  <Override PartName="/xl/drawings/drawing14.xml" ContentType="application/vnd.openxmlformats-officedocument.drawingml.chartshapes+xml"/>
  <Override PartName="/xl/charts/chart13.xml" ContentType="application/vnd.openxmlformats-officedocument.drawingml.chart+xml"/>
  <Override PartName="/xl/drawings/drawing15.xml" ContentType="application/vnd.openxmlformats-officedocument.drawingml.chartshapes+xml"/>
  <Override PartName="/xl/charts/chart14.xml" ContentType="application/vnd.openxmlformats-officedocument.drawingml.chart+xml"/>
  <Override PartName="/xl/drawings/drawing16.xml" ContentType="application/vnd.openxmlformats-officedocument.drawingml.chartshapes+xml"/>
  <Override PartName="/xl/charts/chart15.xml" ContentType="application/vnd.openxmlformats-officedocument.drawingml.chart+xml"/>
  <Override PartName="/xl/drawings/drawing17.xml" ContentType="application/vnd.openxmlformats-officedocument.drawingml.chartshapes+xml"/>
  <Override PartName="/xl/charts/chart16.xml" ContentType="application/vnd.openxmlformats-officedocument.drawingml.chart+xml"/>
  <Override PartName="/xl/drawings/drawing18.xml" ContentType="application/vnd.openxmlformats-officedocument.drawingml.chartshapes+xml"/>
  <Override PartName="/xl/charts/chart17.xml" ContentType="application/vnd.openxmlformats-officedocument.drawingml.chart+xml"/>
  <Override PartName="/xl/drawings/drawing19.xml" ContentType="application/vnd.openxmlformats-officedocument.drawingml.chartshapes+xml"/>
  <Override PartName="/xl/charts/chart18.xml" ContentType="application/vnd.openxmlformats-officedocument.drawingml.chart+xml"/>
  <Override PartName="/xl/drawings/drawing20.xml" ContentType="application/vnd.openxmlformats-officedocument.drawingml.chartshapes+xml"/>
  <Override PartName="/xl/charts/chart19.xml" ContentType="application/vnd.openxmlformats-officedocument.drawingml.chart+xml"/>
  <Override PartName="/xl/drawings/drawing21.xml" ContentType="application/vnd.openxmlformats-officedocument.drawingml.chartshapes+xml"/>
  <Override PartName="/xl/charts/chart20.xml" ContentType="application/vnd.openxmlformats-officedocument.drawingml.chart+xml"/>
  <Override PartName="/xl/drawings/drawing22.xml" ContentType="application/vnd.openxmlformats-officedocument.drawingml.chartshapes+xml"/>
  <Override PartName="/xl/charts/chart21.xml" ContentType="application/vnd.openxmlformats-officedocument.drawingml.chart+xml"/>
  <Override PartName="/xl/drawings/drawing23.xml" ContentType="application/vnd.openxmlformats-officedocument.drawingml.chartshapes+xml"/>
  <Override PartName="/xl/charts/chart22.xml" ContentType="application/vnd.openxmlformats-officedocument.drawingml.chart+xml"/>
  <Override PartName="/xl/drawings/drawing24.xml" ContentType="application/vnd.openxmlformats-officedocument.drawingml.chartshapes+xml"/>
  <Override PartName="/xl/charts/chart23.xml" ContentType="application/vnd.openxmlformats-officedocument.drawingml.chart+xml"/>
  <Override PartName="/xl/drawings/drawing25.xml" ContentType="application/vnd.openxmlformats-officedocument.drawingml.chartshapes+xml"/>
  <Override PartName="/xl/charts/chart24.xml" ContentType="application/vnd.openxmlformats-officedocument.drawingml.chart+xml"/>
  <Override PartName="/xl/drawings/drawing26.xml" ContentType="application/vnd.openxmlformats-officedocument.drawingml.chartshapes+xml"/>
  <Override PartName="/xl/charts/chart25.xml" ContentType="application/vnd.openxmlformats-officedocument.drawingml.chart+xml"/>
  <Override PartName="/xl/drawings/drawing27.xml" ContentType="application/vnd.openxmlformats-officedocument.drawingml.chartshapes+xml"/>
  <Override PartName="/xl/charts/chart26.xml" ContentType="application/vnd.openxmlformats-officedocument.drawingml.chart+xml"/>
  <Override PartName="/xl/drawings/drawing28.xml" ContentType="application/vnd.openxmlformats-officedocument.drawingml.chartshapes+xml"/>
  <Override PartName="/xl/charts/chart27.xml" ContentType="application/vnd.openxmlformats-officedocument.drawingml.chart+xml"/>
  <Override PartName="/xl/drawings/drawing29.xml" ContentType="application/vnd.openxmlformats-officedocument.drawingml.chartshapes+xml"/>
  <Override PartName="/xl/charts/chart28.xml" ContentType="application/vnd.openxmlformats-officedocument.drawingml.chart+xml"/>
  <Override PartName="/xl/drawings/drawing30.xml" ContentType="application/vnd.openxmlformats-officedocument.drawingml.chartshapes+xml"/>
  <Override PartName="/xl/charts/chart29.xml" ContentType="application/vnd.openxmlformats-officedocument.drawingml.chart+xml"/>
  <Override PartName="/xl/drawings/drawing31.xml" ContentType="application/vnd.openxmlformats-officedocument.drawingml.chartshapes+xml"/>
  <Override PartName="/xl/charts/chart30.xml" ContentType="application/vnd.openxmlformats-officedocument.drawingml.chart+xml"/>
  <Override PartName="/xl/drawings/drawing32.xml" ContentType="application/vnd.openxmlformats-officedocument.drawingml.chartshapes+xml"/>
  <Override PartName="/xl/charts/chart31.xml" ContentType="application/vnd.openxmlformats-officedocument.drawingml.chart+xml"/>
  <Override PartName="/xl/drawings/drawing33.xml" ContentType="application/vnd.openxmlformats-officedocument.drawingml.chartshapes+xml"/>
  <Override PartName="/xl/charts/chart32.xml" ContentType="application/vnd.openxmlformats-officedocument.drawingml.chart+xml"/>
  <Override PartName="/xl/drawings/drawing34.xml" ContentType="application/vnd.openxmlformats-officedocument.drawingml.chartshapes+xml"/>
  <Override PartName="/xl/charts/chart33.xml" ContentType="application/vnd.openxmlformats-officedocument.drawingml.chart+xml"/>
  <Override PartName="/xl/drawings/drawing35.xml" ContentType="application/vnd.openxmlformats-officedocument.drawingml.chartshapes+xml"/>
  <Override PartName="/xl/charts/chart34.xml" ContentType="application/vnd.openxmlformats-officedocument.drawingml.chart+xml"/>
  <Override PartName="/xl/drawings/drawing36.xml" ContentType="application/vnd.openxmlformats-officedocument.drawingml.chartshapes+xml"/>
  <Override PartName="/xl/charts/chart35.xml" ContentType="application/vnd.openxmlformats-officedocument.drawingml.chart+xml"/>
  <Override PartName="/xl/drawings/drawing37.xml" ContentType="application/vnd.openxmlformats-officedocument.drawingml.chartshapes+xml"/>
  <Override PartName="/xl/charts/chart36.xml" ContentType="application/vnd.openxmlformats-officedocument.drawingml.chart+xml"/>
  <Override PartName="/xl/drawings/drawing38.xml" ContentType="application/vnd.openxmlformats-officedocument.drawingml.chartshapes+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39.xml" ContentType="application/vnd.openxmlformats-officedocument.drawingml.chartshapes+xml"/>
  <Override PartName="/xl/charts/chart40.xml" ContentType="application/vnd.openxmlformats-officedocument.drawingml.chart+xml"/>
  <Override PartName="/xl/drawings/drawing40.xml" ContentType="application/vnd.openxmlformats-officedocument.drawingml.chartshapes+xml"/>
  <Override PartName="/xl/charts/chart41.xml" ContentType="application/vnd.openxmlformats-officedocument.drawingml.chart+xml"/>
  <Override PartName="/xl/drawings/drawing41.xml" ContentType="application/vnd.openxmlformats-officedocument.drawingml.chartshapes+xml"/>
  <Override PartName="/xl/charts/chart42.xml" ContentType="application/vnd.openxmlformats-officedocument.drawingml.chart+xml"/>
  <Override PartName="/xl/drawings/drawing42.xml" ContentType="application/vnd.openxmlformats-officedocument.drawingml.chartshapes+xml"/>
  <Override PartName="/xl/charts/chart43.xml" ContentType="application/vnd.openxmlformats-officedocument.drawingml.chart+xml"/>
  <Override PartName="/xl/drawings/drawing43.xml" ContentType="application/vnd.openxmlformats-officedocument.drawingml.chartshapes+xml"/>
  <Override PartName="/xl/charts/chart44.xml" ContentType="application/vnd.openxmlformats-officedocument.drawingml.chart+xml"/>
  <Override PartName="/xl/drawings/drawing44.xml" ContentType="application/vnd.openxmlformats-officedocument.drawingml.chartshapes+xml"/>
  <Override PartName="/xl/charts/chart45.xml" ContentType="application/vnd.openxmlformats-officedocument.drawingml.chart+xml"/>
  <Override PartName="/xl/drawings/drawing45.xml" ContentType="application/vnd.openxmlformats-officedocument.drawingml.chartshapes+xml"/>
  <Override PartName="/xl/charts/chart46.xml" ContentType="application/vnd.openxmlformats-officedocument.drawingml.chart+xml"/>
  <Override PartName="/xl/drawings/drawing46.xml" ContentType="application/vnd.openxmlformats-officedocument.drawingml.chartshapes+xml"/>
  <Override PartName="/xl/charts/chart47.xml" ContentType="application/vnd.openxmlformats-officedocument.drawingml.chart+xml"/>
  <Override PartName="/xl/drawings/drawing47.xml" ContentType="application/vnd.openxmlformats-officedocument.drawingml.chartshapes+xml"/>
  <Override PartName="/xl/charts/chart48.xml" ContentType="application/vnd.openxmlformats-officedocument.drawingml.chart+xml"/>
  <Override PartName="/xl/drawings/drawing48.xml" ContentType="application/vnd.openxmlformats-officedocument.drawingml.chartshapes+xml"/>
  <Override PartName="/xl/charts/chart49.xml" ContentType="application/vnd.openxmlformats-officedocument.drawingml.chart+xml"/>
  <Override PartName="/xl/drawings/drawing49.xml" ContentType="application/vnd.openxmlformats-officedocument.drawingml.chartshapes+xml"/>
  <Override PartName="/xl/charts/chart50.xml" ContentType="application/vnd.openxmlformats-officedocument.drawingml.chart+xml"/>
  <Override PartName="/xl/drawings/drawing50.xml" ContentType="application/vnd.openxmlformats-officedocument.drawingml.chartshapes+xml"/>
  <Override PartName="/xl/charts/chart51.xml" ContentType="application/vnd.openxmlformats-officedocument.drawingml.chart+xml"/>
  <Override PartName="/xl/drawings/drawing51.xml" ContentType="application/vnd.openxmlformats-officedocument.drawingml.chartshapes+xml"/>
  <Override PartName="/xl/charts/chart52.xml" ContentType="application/vnd.openxmlformats-officedocument.drawingml.chart+xml"/>
  <Override PartName="/xl/drawings/drawing52.xml" ContentType="application/vnd.openxmlformats-officedocument.drawingml.chartshapes+xml"/>
  <Override PartName="/xl/charts/chart53.xml" ContentType="application/vnd.openxmlformats-officedocument.drawingml.chart+xml"/>
  <Override PartName="/xl/drawings/drawing53.xml" ContentType="application/vnd.openxmlformats-officedocument.drawingml.chartshapes+xml"/>
  <Override PartName="/xl/charts/chart54.xml" ContentType="application/vnd.openxmlformats-officedocument.drawingml.chart+xml"/>
  <Override PartName="/xl/drawings/drawing54.xml" ContentType="application/vnd.openxmlformats-officedocument.drawingml.chartshapes+xml"/>
  <Override PartName="/xl/charts/chart55.xml" ContentType="application/vnd.openxmlformats-officedocument.drawingml.chart+xml"/>
  <Override PartName="/xl/drawings/drawing55.xml" ContentType="application/vnd.openxmlformats-officedocument.drawingml.chartshapes+xml"/>
  <Override PartName="/xl/charts/chart56.xml" ContentType="application/vnd.openxmlformats-officedocument.drawingml.chart+xml"/>
  <Override PartName="/xl/drawings/drawing56.xml" ContentType="application/vnd.openxmlformats-officedocument.drawingml.chartshapes+xml"/>
  <Override PartName="/xl/charts/chart57.xml" ContentType="application/vnd.openxmlformats-officedocument.drawingml.chart+xml"/>
  <Override PartName="/xl/drawings/drawing57.xml" ContentType="application/vnd.openxmlformats-officedocument.drawingml.chartshapes+xml"/>
  <Override PartName="/xl/charts/chart58.xml" ContentType="application/vnd.openxmlformats-officedocument.drawingml.chart+xml"/>
  <Override PartName="/xl/drawings/drawing58.xml" ContentType="application/vnd.openxmlformats-officedocument.drawingml.chartshapes+xml"/>
  <Override PartName="/xl/charts/chart59.xml" ContentType="application/vnd.openxmlformats-officedocument.drawingml.chart+xml"/>
  <Override PartName="/xl/drawings/drawing59.xml" ContentType="application/vnd.openxmlformats-officedocument.drawingml.chartshapes+xml"/>
  <Override PartName="/xl/charts/chart60.xml" ContentType="application/vnd.openxmlformats-officedocument.drawingml.chart+xml"/>
  <Override PartName="/xl/drawings/drawing60.xml" ContentType="application/vnd.openxmlformats-officedocument.drawingml.chartshapes+xml"/>
  <Override PartName="/xl/charts/chart61.xml" ContentType="application/vnd.openxmlformats-officedocument.drawingml.chart+xml"/>
  <Override PartName="/xl/drawings/drawing61.xml" ContentType="application/vnd.openxmlformats-officedocument.drawingml.chartshapes+xml"/>
  <Override PartName="/xl/charts/chart62.xml" ContentType="application/vnd.openxmlformats-officedocument.drawingml.chart+xml"/>
  <Override PartName="/xl/drawings/drawing62.xml" ContentType="application/vnd.openxmlformats-officedocument.drawingml.chartshapes+xml"/>
  <Override PartName="/xl/charts/chart63.xml" ContentType="application/vnd.openxmlformats-officedocument.drawingml.chart+xml"/>
  <Override PartName="/xl/drawings/drawing63.xml" ContentType="application/vnd.openxmlformats-officedocument.drawingml.chartshapes+xml"/>
  <Override PartName="/xl/charts/chart64.xml" ContentType="application/vnd.openxmlformats-officedocument.drawingml.chart+xml"/>
  <Override PartName="/xl/drawings/drawing64.xml" ContentType="application/vnd.openxmlformats-officedocument.drawingml.chartshapes+xml"/>
  <Override PartName="/xl/charts/chart65.xml" ContentType="application/vnd.openxmlformats-officedocument.drawingml.chart+xml"/>
  <Override PartName="/xl/drawings/drawing65.xml" ContentType="application/vnd.openxmlformats-officedocument.drawingml.chartshapes+xml"/>
  <Override PartName="/xl/charts/chart66.xml" ContentType="application/vnd.openxmlformats-officedocument.drawingml.chart+xml"/>
  <Override PartName="/xl/drawings/drawing66.xml" ContentType="application/vnd.openxmlformats-officedocument.drawingml.chartshapes+xml"/>
  <Override PartName="/xl/charts/chart67.xml" ContentType="application/vnd.openxmlformats-officedocument.drawingml.chart+xml"/>
  <Override PartName="/xl/drawings/drawing67.xml" ContentType="application/vnd.openxmlformats-officedocument.drawingml.chartshapes+xml"/>
  <Override PartName="/xl/charts/chart68.xml" ContentType="application/vnd.openxmlformats-officedocument.drawingml.chart+xml"/>
  <Override PartName="/xl/drawings/drawing68.xml" ContentType="application/vnd.openxmlformats-officedocument.drawingml.chartshapes+xml"/>
  <Override PartName="/xl/charts/chart69.xml" ContentType="application/vnd.openxmlformats-officedocument.drawingml.chart+xml"/>
  <Override PartName="/xl/drawings/drawing69.xml" ContentType="application/vnd.openxmlformats-officedocument.drawingml.chartshapes+xml"/>
  <Override PartName="/xl/charts/chart70.xml" ContentType="application/vnd.openxmlformats-officedocument.drawingml.chart+xml"/>
  <Override PartName="/xl/drawings/drawing70.xml" ContentType="application/vnd.openxmlformats-officedocument.drawingml.chartshapes+xml"/>
  <Override PartName="/xl/charts/chart71.xml" ContentType="application/vnd.openxmlformats-officedocument.drawingml.chart+xml"/>
  <Override PartName="/xl/drawings/drawing71.xml" ContentType="application/vnd.openxmlformats-officedocument.drawingml.chartshapes+xml"/>
  <Override PartName="/xl/charts/chart72.xml" ContentType="application/vnd.openxmlformats-officedocument.drawingml.chart+xml"/>
  <Override PartName="/xl/drawings/drawing72.xml" ContentType="application/vnd.openxmlformats-officedocument.drawingml.chartshapes+xml"/>
  <Override PartName="/xl/charts/chart73.xml" ContentType="application/vnd.openxmlformats-officedocument.drawingml.chart+xml"/>
  <Override PartName="/xl/drawings/drawing73.xml" ContentType="application/vnd.openxmlformats-officedocument.drawingml.chartshapes+xml"/>
  <Override PartName="/xl/charts/chart74.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omments1.xml" ContentType="application/vnd.openxmlformats-officedocument.spreadsheetml.comments+xml"/>
  <Override PartName="/xl/charts/chart75.xml" ContentType="application/vnd.openxmlformats-officedocument.drawingml.chart+xml"/>
  <Override PartName="/xl/charts/chart7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UTH - PRD\ERGASIES\ΔΗΜΟΓΡΑΦΙΑ (2016-7)\"/>
    </mc:Choice>
  </mc:AlternateContent>
  <bookViews>
    <workbookView xWindow="480" yWindow="120" windowWidth="15480" windowHeight="8760" activeTab="1"/>
  </bookViews>
  <sheets>
    <sheet name="Readme" sheetId="7" r:id="rId1"/>
    <sheet name="Formulae_1y" sheetId="6" r:id="rId2"/>
    <sheet name="Formulae_5y" sheetId="5" r:id="rId3"/>
  </sheets>
  <definedNames>
    <definedName name="_xlnm.Print_Area" localSheetId="1">Formulae_1y!$AL$5:$AY$38</definedName>
    <definedName name="Z_5D11FB58_753B_463A_9048_B340F9E999AB_.wvu.Cols" localSheetId="1" hidden="1">Formulae_1y!$AA:$AA</definedName>
    <definedName name="Z_5D11FB58_753B_463A_9048_B340F9E999AB_.wvu.PrintArea" localSheetId="1" hidden="1">Formulae_1y!$AC$117:$AI$126</definedName>
  </definedNames>
  <calcPr calcId="152511"/>
  <customWorkbookViews>
    <customWorkbookView name="Michalis - Personal View" guid="{5D11FB58-753B-463A-9048-B340F9E999AB}" mergeInterval="0" personalView="1" maximized="1" xWindow="1" yWindow="1" windowWidth="1676" windowHeight="830" activeSheetId="2"/>
  </customWorkbookViews>
</workbook>
</file>

<file path=xl/calcChain.xml><?xml version="1.0" encoding="utf-8"?>
<calcChain xmlns="http://schemas.openxmlformats.org/spreadsheetml/2006/main">
  <c r="AF121" i="6" l="1"/>
  <c r="AG121" i="6"/>
  <c r="B104" i="6"/>
  <c r="B105" i="6"/>
  <c r="B106" i="6"/>
  <c r="B107" i="6"/>
  <c r="B108" i="6"/>
  <c r="B109" i="6"/>
  <c r="B110" i="6"/>
  <c r="B111" i="6"/>
  <c r="B112" i="6"/>
  <c r="B113" i="6"/>
  <c r="B114" i="6"/>
  <c r="AD7" i="5"/>
  <c r="AD15" i="6"/>
  <c r="AD16" i="6"/>
  <c r="AD17" i="6"/>
  <c r="AD18" i="6"/>
  <c r="AD19" i="6"/>
  <c r="AD20" i="6"/>
  <c r="AD21" i="6"/>
  <c r="AD22" i="6"/>
  <c r="AD23" i="6"/>
  <c r="AD24" i="6"/>
  <c r="AD25" i="6"/>
  <c r="AD26" i="6"/>
  <c r="AD27" i="6"/>
  <c r="AD28" i="6"/>
  <c r="AD29" i="6"/>
  <c r="AD30" i="6"/>
  <c r="AD31" i="6"/>
  <c r="AD32" i="6"/>
  <c r="AD33" i="6"/>
  <c r="AD34" i="6"/>
  <c r="AD35" i="6"/>
  <c r="AD36" i="6"/>
  <c r="AD37" i="6"/>
  <c r="AD38" i="6"/>
  <c r="AD39" i="6"/>
  <c r="AD40" i="6"/>
  <c r="AD41" i="6"/>
  <c r="AD42" i="6"/>
  <c r="AD43" i="6"/>
  <c r="AD44" i="6"/>
  <c r="AD45" i="6"/>
  <c r="AD46" i="6"/>
  <c r="AD47" i="6"/>
  <c r="AD48" i="6"/>
  <c r="AD49" i="6"/>
  <c r="AD50" i="6"/>
  <c r="AD51" i="6"/>
  <c r="AD52" i="6"/>
  <c r="AD53" i="6"/>
  <c r="AD54" i="6"/>
  <c r="AD55" i="6"/>
  <c r="AD56" i="6"/>
  <c r="AD57" i="6"/>
  <c r="AD58" i="6"/>
  <c r="AD59" i="6"/>
  <c r="AD60" i="6"/>
  <c r="AD61" i="6"/>
  <c r="AD62" i="6"/>
  <c r="AD63" i="6"/>
  <c r="AD64" i="6"/>
  <c r="AD65" i="6"/>
  <c r="AD66" i="6"/>
  <c r="AD67" i="6"/>
  <c r="AD68" i="6"/>
  <c r="AD69" i="6"/>
  <c r="AD70" i="6"/>
  <c r="AD71" i="6"/>
  <c r="AD72" i="6"/>
  <c r="AD73" i="6"/>
  <c r="AD74" i="6"/>
  <c r="AD75" i="6"/>
  <c r="AD76" i="6"/>
  <c r="AD77" i="6"/>
  <c r="AD78" i="6"/>
  <c r="AD79" i="6"/>
  <c r="AD80" i="6"/>
  <c r="AD81" i="6"/>
  <c r="AD82" i="6"/>
  <c r="AD83" i="6"/>
  <c r="AD84" i="6"/>
  <c r="AD85" i="6"/>
  <c r="AD86" i="6"/>
  <c r="AD87" i="6"/>
  <c r="AD88" i="6"/>
  <c r="AD89" i="6"/>
  <c r="AD90" i="6"/>
  <c r="AD91" i="6"/>
  <c r="AD92" i="6"/>
  <c r="AD93" i="6"/>
  <c r="AD94" i="6"/>
  <c r="AD95" i="6" s="1"/>
  <c r="AD96" i="6" s="1"/>
  <c r="AD97" i="6" s="1"/>
  <c r="AD98" i="6" s="1"/>
  <c r="AD99" i="6" s="1"/>
  <c r="AD100" i="6" s="1"/>
  <c r="AD101" i="6" s="1"/>
  <c r="AD102" i="6" s="1"/>
  <c r="AD103" i="6" s="1"/>
  <c r="AD104" i="6" s="1"/>
  <c r="AD105" i="6" s="1"/>
  <c r="AD106" i="6" s="1"/>
  <c r="AD107" i="6" s="1"/>
  <c r="AD108" i="6" s="1"/>
  <c r="AD109" i="6" s="1"/>
  <c r="AD110" i="6" s="1"/>
  <c r="AD111" i="6" s="1"/>
  <c r="AD112" i="6" s="1"/>
  <c r="AD113" i="6" s="1"/>
  <c r="AD114" i="6" s="1"/>
  <c r="AD115" i="6" s="1"/>
  <c r="AD6" i="6"/>
  <c r="AF6" i="5" s="1"/>
  <c r="AD7" i="6"/>
  <c r="AD8" i="6"/>
  <c r="AD9" i="6"/>
  <c r="AD10" i="6"/>
  <c r="AD11" i="6"/>
  <c r="AD12" i="6"/>
  <c r="AD13" i="6"/>
  <c r="AD14" i="6"/>
  <c r="AD5" i="6"/>
  <c r="AM5" i="5"/>
  <c r="AQ6" i="6"/>
  <c r="B8" i="5"/>
  <c r="B9" i="5" s="1"/>
  <c r="B10" i="5" s="1"/>
  <c r="B11" i="5" s="1"/>
  <c r="B12" i="5" s="1"/>
  <c r="B13" i="5" s="1"/>
  <c r="B14" i="5" s="1"/>
  <c r="B15" i="5" s="1"/>
  <c r="B16" i="5" s="1"/>
  <c r="B17" i="5" s="1"/>
  <c r="B18" i="5" s="1"/>
  <c r="B19" i="5" s="1"/>
  <c r="B20" i="5" s="1"/>
  <c r="B21" i="5" s="1"/>
  <c r="A8" i="5"/>
  <c r="A9" i="5" s="1"/>
  <c r="A10" i="5" s="1"/>
  <c r="C7" i="5"/>
  <c r="AS7" i="6"/>
  <c r="AM7" i="6"/>
  <c r="AG120" i="6"/>
  <c r="AU35" i="6"/>
  <c r="AF120" i="6"/>
  <c r="AO35" i="6" s="1"/>
  <c r="AG116" i="6"/>
  <c r="AG124" i="6"/>
  <c r="AF116" i="6"/>
  <c r="AF125" i="6" s="1"/>
  <c r="C114" i="6"/>
  <c r="C113" i="6"/>
  <c r="T114" i="6"/>
  <c r="U114" i="6" s="1"/>
  <c r="K114" i="6"/>
  <c r="L114" i="6"/>
  <c r="C112" i="6"/>
  <c r="T113" i="6"/>
  <c r="U113" i="6"/>
  <c r="K113" i="6"/>
  <c r="L113" i="6" s="1"/>
  <c r="C111" i="6"/>
  <c r="T112" i="6"/>
  <c r="U112" i="6"/>
  <c r="K112" i="6"/>
  <c r="L112" i="6" s="1"/>
  <c r="C110" i="6"/>
  <c r="T111" i="6"/>
  <c r="U111" i="6" s="1"/>
  <c r="K111" i="6"/>
  <c r="L111" i="6"/>
  <c r="C109" i="6"/>
  <c r="T110" i="6"/>
  <c r="U110" i="6" s="1"/>
  <c r="K110" i="6"/>
  <c r="L110" i="6"/>
  <c r="C108" i="6"/>
  <c r="T109" i="6"/>
  <c r="U109" i="6"/>
  <c r="K109" i="6"/>
  <c r="L109" i="6" s="1"/>
  <c r="C107" i="6"/>
  <c r="T108" i="6"/>
  <c r="U108" i="6" s="1"/>
  <c r="K108" i="6"/>
  <c r="L108" i="6" s="1"/>
  <c r="C106" i="6"/>
  <c r="T107" i="6"/>
  <c r="U107" i="6" s="1"/>
  <c r="K107" i="6"/>
  <c r="L107" i="6"/>
  <c r="C105" i="6"/>
  <c r="T106" i="6"/>
  <c r="U106" i="6" s="1"/>
  <c r="K106" i="6"/>
  <c r="L106" i="6" s="1"/>
  <c r="C104" i="6"/>
  <c r="T105" i="6"/>
  <c r="U105" i="6"/>
  <c r="K105" i="6"/>
  <c r="L105" i="6" s="1"/>
  <c r="AE104" i="6"/>
  <c r="B103" i="6"/>
  <c r="C103" i="6" s="1"/>
  <c r="T104" i="6"/>
  <c r="U104" i="6" s="1"/>
  <c r="K104" i="6"/>
  <c r="L104" i="6" s="1"/>
  <c r="AE103" i="6"/>
  <c r="T103" i="6"/>
  <c r="U103" i="6"/>
  <c r="K103" i="6"/>
  <c r="L103" i="6" s="1"/>
  <c r="AE102" i="6"/>
  <c r="B101" i="6"/>
  <c r="C101" i="6" s="1"/>
  <c r="T102" i="6"/>
  <c r="U102" i="6" s="1"/>
  <c r="K102" i="6"/>
  <c r="L102" i="6" s="1"/>
  <c r="B102" i="6"/>
  <c r="C102" i="6" s="1"/>
  <c r="AE101" i="6"/>
  <c r="B100" i="6" s="1"/>
  <c r="C100" i="6" s="1"/>
  <c r="T101" i="6"/>
  <c r="U101" i="6"/>
  <c r="K101" i="6"/>
  <c r="L101" i="6" s="1"/>
  <c r="AE100" i="6"/>
  <c r="T100" i="6"/>
  <c r="U100" i="6" s="1"/>
  <c r="K100" i="6"/>
  <c r="L100" i="6" s="1"/>
  <c r="AE99" i="6"/>
  <c r="T99" i="6"/>
  <c r="U99" i="6" s="1"/>
  <c r="K99" i="6"/>
  <c r="L99" i="6"/>
  <c r="B99" i="6"/>
  <c r="C99" i="6" s="1"/>
  <c r="AE98" i="6"/>
  <c r="T98" i="6"/>
  <c r="U98" i="6" s="1"/>
  <c r="K98" i="6"/>
  <c r="L98" i="6"/>
  <c r="B98" i="6"/>
  <c r="C98" i="6" s="1"/>
  <c r="AE97" i="6"/>
  <c r="B96" i="6" s="1"/>
  <c r="C96" i="6" s="1"/>
  <c r="T97" i="6"/>
  <c r="U97" i="6" s="1"/>
  <c r="K97" i="6"/>
  <c r="L97" i="6"/>
  <c r="B97" i="6"/>
  <c r="C97" i="6" s="1"/>
  <c r="AE96" i="6"/>
  <c r="T96" i="6"/>
  <c r="U96" i="6" s="1"/>
  <c r="K96" i="6"/>
  <c r="L96" i="6" s="1"/>
  <c r="AE95" i="6"/>
  <c r="B94" i="6" s="1"/>
  <c r="C94" i="6" s="1"/>
  <c r="T95" i="6"/>
  <c r="U95" i="6"/>
  <c r="K95" i="6"/>
  <c r="L95" i="6" s="1"/>
  <c r="B95" i="6"/>
  <c r="C95" i="6"/>
  <c r="AE94" i="6"/>
  <c r="B93" i="6" s="1"/>
  <c r="C93" i="6" s="1"/>
  <c r="T94" i="6"/>
  <c r="U94" i="6" s="1"/>
  <c r="K94" i="6"/>
  <c r="L94" i="6" s="1"/>
  <c r="AE93" i="6"/>
  <c r="B92" i="6" s="1"/>
  <c r="C92" i="6" s="1"/>
  <c r="T93" i="6"/>
  <c r="U93" i="6"/>
  <c r="K93" i="6"/>
  <c r="L93" i="6" s="1"/>
  <c r="AE92" i="6"/>
  <c r="T92" i="6"/>
  <c r="U92" i="6" s="1"/>
  <c r="K92" i="6"/>
  <c r="L92" i="6"/>
  <c r="AE91" i="6"/>
  <c r="B90" i="6" s="1"/>
  <c r="C90" i="6" s="1"/>
  <c r="T91" i="6"/>
  <c r="U91" i="6"/>
  <c r="K91" i="6"/>
  <c r="L91" i="6" s="1"/>
  <c r="B91" i="6"/>
  <c r="C91" i="6"/>
  <c r="AE90" i="6"/>
  <c r="T90" i="6"/>
  <c r="U90" i="6"/>
  <c r="K90" i="6"/>
  <c r="L90" i="6" s="1"/>
  <c r="AE89" i="6"/>
  <c r="B88" i="6"/>
  <c r="C88" i="6"/>
  <c r="T89" i="6"/>
  <c r="U89" i="6" s="1"/>
  <c r="K89" i="6"/>
  <c r="L89" i="6"/>
  <c r="B89" i="6"/>
  <c r="C89" i="6" s="1"/>
  <c r="AE88" i="6"/>
  <c r="T88" i="6"/>
  <c r="U88" i="6" s="1"/>
  <c r="K88" i="6"/>
  <c r="L88" i="6"/>
  <c r="AE87" i="6"/>
  <c r="B86" i="6" s="1"/>
  <c r="C86" i="6" s="1"/>
  <c r="T87" i="6"/>
  <c r="U87" i="6"/>
  <c r="K87" i="6"/>
  <c r="L87" i="6" s="1"/>
  <c r="B87" i="6"/>
  <c r="C87" i="6"/>
  <c r="AE86" i="6"/>
  <c r="T86" i="6"/>
  <c r="U86" i="6"/>
  <c r="K86" i="6"/>
  <c r="L86" i="6" s="1"/>
  <c r="AE85" i="6"/>
  <c r="B84" i="6"/>
  <c r="C84" i="6"/>
  <c r="T85" i="6"/>
  <c r="U85" i="6" s="1"/>
  <c r="K85" i="6"/>
  <c r="L85" i="6"/>
  <c r="B85" i="6"/>
  <c r="C85" i="6" s="1"/>
  <c r="AE84" i="6"/>
  <c r="T84" i="6"/>
  <c r="U84" i="6" s="1"/>
  <c r="K84" i="6"/>
  <c r="L84" i="6"/>
  <c r="AE83" i="6"/>
  <c r="B82" i="6" s="1"/>
  <c r="C82" i="6" s="1"/>
  <c r="T83" i="6"/>
  <c r="U83" i="6" s="1"/>
  <c r="K83" i="6"/>
  <c r="L83" i="6"/>
  <c r="B83" i="6"/>
  <c r="C83" i="6" s="1"/>
  <c r="AE82" i="6"/>
  <c r="T82" i="6"/>
  <c r="U82" i="6"/>
  <c r="K82" i="6"/>
  <c r="L82" i="6"/>
  <c r="AE81" i="6"/>
  <c r="B80" i="6"/>
  <c r="C80" i="6"/>
  <c r="T81" i="6"/>
  <c r="U81" i="6" s="1"/>
  <c r="K81" i="6"/>
  <c r="L81" i="6"/>
  <c r="B81" i="6"/>
  <c r="C81" i="6" s="1"/>
  <c r="AE80" i="6"/>
  <c r="T80" i="6"/>
  <c r="U80" i="6" s="1"/>
  <c r="K80" i="6"/>
  <c r="L80" i="6"/>
  <c r="AE79" i="6"/>
  <c r="B78" i="6" s="1"/>
  <c r="C78" i="6" s="1"/>
  <c r="T79" i="6"/>
  <c r="U79" i="6"/>
  <c r="K79" i="6"/>
  <c r="L79" i="6" s="1"/>
  <c r="B79" i="6"/>
  <c r="C79" i="6"/>
  <c r="AE78" i="6"/>
  <c r="B77" i="6" s="1"/>
  <c r="C77" i="6" s="1"/>
  <c r="T78" i="6"/>
  <c r="U78" i="6"/>
  <c r="K78" i="6"/>
  <c r="L78" i="6"/>
  <c r="AE77" i="6"/>
  <c r="B76" i="6"/>
  <c r="C76" i="6"/>
  <c r="T77" i="6"/>
  <c r="U77" i="6" s="1"/>
  <c r="K77" i="6"/>
  <c r="L77" i="6"/>
  <c r="AE76" i="6"/>
  <c r="B75" i="6"/>
  <c r="C75" i="6" s="1"/>
  <c r="T76" i="6"/>
  <c r="U76" i="6"/>
  <c r="K76" i="6"/>
  <c r="L76" i="6" s="1"/>
  <c r="AE75" i="6"/>
  <c r="B74" i="6" s="1"/>
  <c r="C74" i="6"/>
  <c r="T75" i="6"/>
  <c r="U75" i="6" s="1"/>
  <c r="K75" i="6"/>
  <c r="L75" i="6"/>
  <c r="AE74" i="6"/>
  <c r="B73" i="6" s="1"/>
  <c r="C73" i="6" s="1"/>
  <c r="T74" i="6"/>
  <c r="U74" i="6" s="1"/>
  <c r="K74" i="6"/>
  <c r="L74" i="6" s="1"/>
  <c r="AE73" i="6"/>
  <c r="B72" i="6"/>
  <c r="C72" i="6" s="1"/>
  <c r="T73" i="6"/>
  <c r="U73" i="6"/>
  <c r="K73" i="6"/>
  <c r="L73" i="6" s="1"/>
  <c r="AE72" i="6"/>
  <c r="T72" i="6"/>
  <c r="U72" i="6" s="1"/>
  <c r="K72" i="6"/>
  <c r="L72" i="6" s="1"/>
  <c r="AE71" i="6"/>
  <c r="B70" i="6" s="1"/>
  <c r="C70" i="6" s="1"/>
  <c r="T71" i="6"/>
  <c r="U71" i="6"/>
  <c r="K71" i="6"/>
  <c r="L71" i="6" s="1"/>
  <c r="B71" i="6"/>
  <c r="C71" i="6"/>
  <c r="AE70" i="6"/>
  <c r="T70" i="6"/>
  <c r="U70" i="6"/>
  <c r="K70" i="6"/>
  <c r="L70" i="6"/>
  <c r="AE69" i="6"/>
  <c r="B68" i="6"/>
  <c r="C68" i="6"/>
  <c r="T69" i="6"/>
  <c r="U69" i="6" s="1"/>
  <c r="K69" i="6"/>
  <c r="L69" i="6"/>
  <c r="AE68" i="6"/>
  <c r="B67" i="6"/>
  <c r="C67" i="6" s="1"/>
  <c r="T68" i="6"/>
  <c r="U68" i="6"/>
  <c r="K68" i="6"/>
  <c r="L68" i="6" s="1"/>
  <c r="AE67" i="6"/>
  <c r="T67" i="6"/>
  <c r="U67" i="6"/>
  <c r="K67" i="6"/>
  <c r="L67" i="6" s="1"/>
  <c r="AE66" i="6"/>
  <c r="B65" i="6"/>
  <c r="C65" i="6"/>
  <c r="T66" i="6"/>
  <c r="U66" i="6"/>
  <c r="K66" i="6"/>
  <c r="L66" i="6"/>
  <c r="B66" i="6"/>
  <c r="C66" i="6"/>
  <c r="AE65" i="6"/>
  <c r="B64" i="6"/>
  <c r="C64" i="6" s="1"/>
  <c r="T65" i="6"/>
  <c r="U65" i="6"/>
  <c r="K65" i="6"/>
  <c r="L65" i="6" s="1"/>
  <c r="AE64" i="6"/>
  <c r="B63" i="6"/>
  <c r="C63" i="6" s="1"/>
  <c r="T64" i="6"/>
  <c r="U64" i="6"/>
  <c r="K64" i="6"/>
  <c r="L64" i="6" s="1"/>
  <c r="AE63" i="6"/>
  <c r="B62" i="6" s="1"/>
  <c r="C62" i="6"/>
  <c r="T63" i="6"/>
  <c r="U63" i="6" s="1"/>
  <c r="K63" i="6"/>
  <c r="L63" i="6"/>
  <c r="AE62" i="6"/>
  <c r="B61" i="6" s="1"/>
  <c r="C61" i="6" s="1"/>
  <c r="T62" i="6"/>
  <c r="U62" i="6"/>
  <c r="K62" i="6"/>
  <c r="L62" i="6"/>
  <c r="AE61" i="6"/>
  <c r="B60" i="6"/>
  <c r="C60" i="6"/>
  <c r="T61" i="6"/>
  <c r="U61" i="6" s="1"/>
  <c r="K61" i="6"/>
  <c r="L61" i="6"/>
  <c r="AE60" i="6"/>
  <c r="B59" i="6"/>
  <c r="C59" i="6" s="1"/>
  <c r="T60" i="6"/>
  <c r="U60" i="6"/>
  <c r="K60" i="6"/>
  <c r="L60" i="6" s="1"/>
  <c r="AE59" i="6"/>
  <c r="B58" i="6"/>
  <c r="C58" i="6"/>
  <c r="T59" i="6"/>
  <c r="U59" i="6" s="1"/>
  <c r="K59" i="6"/>
  <c r="L59" i="6"/>
  <c r="AE58" i="6"/>
  <c r="T58" i="6"/>
  <c r="U58" i="6"/>
  <c r="K58" i="6"/>
  <c r="L58" i="6" s="1"/>
  <c r="AE57" i="6"/>
  <c r="B56" i="6"/>
  <c r="C56" i="6"/>
  <c r="T57" i="6"/>
  <c r="U57" i="6" s="1"/>
  <c r="K57" i="6"/>
  <c r="L57" i="6"/>
  <c r="B57" i="6"/>
  <c r="C57" i="6" s="1"/>
  <c r="AE56" i="6"/>
  <c r="T56" i="6"/>
  <c r="U56" i="6"/>
  <c r="K56" i="6"/>
  <c r="L56" i="6"/>
  <c r="AE55" i="6"/>
  <c r="B54" i="6"/>
  <c r="C54" i="6" s="1"/>
  <c r="T55" i="6"/>
  <c r="U55" i="6"/>
  <c r="K55" i="6"/>
  <c r="L55" i="6" s="1"/>
  <c r="B55" i="6"/>
  <c r="C55" i="6"/>
  <c r="AE54" i="6"/>
  <c r="T54" i="6"/>
  <c r="U54" i="6"/>
  <c r="K54" i="6"/>
  <c r="L54" i="6" s="1"/>
  <c r="AE53" i="6"/>
  <c r="B52" i="6"/>
  <c r="C52" i="6"/>
  <c r="T53" i="6"/>
  <c r="U53" i="6" s="1"/>
  <c r="K53" i="6"/>
  <c r="L53" i="6"/>
  <c r="B53" i="6"/>
  <c r="C53" i="6" s="1"/>
  <c r="AE52" i="6"/>
  <c r="T52" i="6"/>
  <c r="U52" i="6"/>
  <c r="K52" i="6"/>
  <c r="L52" i="6"/>
  <c r="AE51" i="6"/>
  <c r="B50" i="6"/>
  <c r="C50" i="6" s="1"/>
  <c r="T51" i="6"/>
  <c r="U51" i="6"/>
  <c r="K51" i="6"/>
  <c r="L51" i="6" s="1"/>
  <c r="B51" i="6"/>
  <c r="C51" i="6"/>
  <c r="AE50" i="6"/>
  <c r="T50" i="6"/>
  <c r="U50" i="6"/>
  <c r="K50" i="6"/>
  <c r="L50" i="6" s="1"/>
  <c r="AE49" i="6"/>
  <c r="B48" i="6"/>
  <c r="C48" i="6"/>
  <c r="T49" i="6"/>
  <c r="U49" i="6" s="1"/>
  <c r="K49" i="6"/>
  <c r="L49" i="6"/>
  <c r="B49" i="6"/>
  <c r="C49" i="6" s="1"/>
  <c r="AE48" i="6"/>
  <c r="T48" i="6"/>
  <c r="U48" i="6"/>
  <c r="K48" i="6"/>
  <c r="L48" i="6"/>
  <c r="AE47" i="6"/>
  <c r="T47" i="6"/>
  <c r="U47" i="6" s="1"/>
  <c r="K47" i="6"/>
  <c r="L47" i="6"/>
  <c r="B47" i="6"/>
  <c r="C47" i="6" s="1"/>
  <c r="AE46" i="6"/>
  <c r="T46" i="6"/>
  <c r="U46" i="6" s="1"/>
  <c r="K46" i="6"/>
  <c r="L46" i="6"/>
  <c r="B46" i="6"/>
  <c r="C46" i="6" s="1"/>
  <c r="AE45" i="6"/>
  <c r="T45" i="6"/>
  <c r="U45" i="6"/>
  <c r="K45" i="6"/>
  <c r="L45" i="6" s="1"/>
  <c r="B45" i="6"/>
  <c r="C45" i="6"/>
  <c r="AE44" i="6"/>
  <c r="B43" i="6" s="1"/>
  <c r="C43" i="6" s="1"/>
  <c r="T44" i="6"/>
  <c r="U44" i="6" s="1"/>
  <c r="K44" i="6"/>
  <c r="L44" i="6"/>
  <c r="B44" i="6"/>
  <c r="C44" i="6" s="1"/>
  <c r="AE43" i="6"/>
  <c r="B42" i="6" s="1"/>
  <c r="C42" i="6"/>
  <c r="T43" i="6"/>
  <c r="U43" i="6" s="1"/>
  <c r="K43" i="6"/>
  <c r="L43" i="6"/>
  <c r="AE42" i="6"/>
  <c r="B41" i="6" s="1"/>
  <c r="C41" i="6" s="1"/>
  <c r="T42" i="6"/>
  <c r="U42" i="6" s="1"/>
  <c r="K42" i="6"/>
  <c r="L42" i="6" s="1"/>
  <c r="AE41" i="6"/>
  <c r="B40" i="6" s="1"/>
  <c r="C40" i="6" s="1"/>
  <c r="T41" i="6"/>
  <c r="U41" i="6"/>
  <c r="K41" i="6"/>
  <c r="L41" i="6" s="1"/>
  <c r="AE40" i="6"/>
  <c r="B39" i="6"/>
  <c r="C39" i="6"/>
  <c r="T40" i="6"/>
  <c r="U40" i="6" s="1"/>
  <c r="K40" i="6"/>
  <c r="L40" i="6" s="1"/>
  <c r="AE39" i="6"/>
  <c r="B38" i="6" s="1"/>
  <c r="C38" i="6"/>
  <c r="T39" i="6"/>
  <c r="U39" i="6" s="1"/>
  <c r="K39" i="6"/>
  <c r="L39" i="6"/>
  <c r="AE38" i="6"/>
  <c r="B37" i="6" s="1"/>
  <c r="C37" i="6" s="1"/>
  <c r="T38" i="6"/>
  <c r="U38" i="6" s="1"/>
  <c r="K38" i="6"/>
  <c r="L38" i="6" s="1"/>
  <c r="AU37" i="6"/>
  <c r="AO37" i="6"/>
  <c r="AE37" i="6"/>
  <c r="T37" i="6"/>
  <c r="U37" i="6"/>
  <c r="K37" i="6"/>
  <c r="L37" i="6" s="1"/>
  <c r="AE36" i="6"/>
  <c r="B35" i="6"/>
  <c r="C35" i="6"/>
  <c r="T36" i="6"/>
  <c r="U36" i="6" s="1"/>
  <c r="K36" i="6"/>
  <c r="L36" i="6"/>
  <c r="B36" i="6"/>
  <c r="C36" i="6" s="1"/>
  <c r="AE35" i="6"/>
  <c r="B34" i="6" s="1"/>
  <c r="C34" i="6" s="1"/>
  <c r="T35" i="6"/>
  <c r="U35" i="6"/>
  <c r="K35" i="6"/>
  <c r="L35" i="6" s="1"/>
  <c r="AE34" i="6"/>
  <c r="T34" i="6"/>
  <c r="U34" i="6"/>
  <c r="K34" i="6"/>
  <c r="L34" i="6"/>
  <c r="AE33" i="6"/>
  <c r="T33" i="6"/>
  <c r="U33" i="6" s="1"/>
  <c r="K33" i="6"/>
  <c r="L33" i="6"/>
  <c r="B33" i="6"/>
  <c r="C33" i="6" s="1"/>
  <c r="AE32" i="6"/>
  <c r="T32" i="6"/>
  <c r="U32" i="6" s="1"/>
  <c r="K32" i="6"/>
  <c r="L32" i="6"/>
  <c r="B32" i="6"/>
  <c r="C32" i="6" s="1"/>
  <c r="AE31" i="6"/>
  <c r="B30" i="6" s="1"/>
  <c r="C30" i="6"/>
  <c r="T31" i="6"/>
  <c r="U31" i="6" s="1"/>
  <c r="K31" i="6"/>
  <c r="L31" i="6"/>
  <c r="B31" i="6"/>
  <c r="C31" i="6" s="1"/>
  <c r="AE30" i="6"/>
  <c r="T30" i="6"/>
  <c r="U30" i="6"/>
  <c r="K30" i="6"/>
  <c r="L30" i="6" s="1"/>
  <c r="AE29" i="6"/>
  <c r="B28" i="6" s="1"/>
  <c r="C28" i="6" s="1"/>
  <c r="T29" i="6"/>
  <c r="U29" i="6"/>
  <c r="K29" i="6"/>
  <c r="L29" i="6" s="1"/>
  <c r="B29" i="6"/>
  <c r="C29" i="6"/>
  <c r="AE28" i="6"/>
  <c r="B27" i="6" s="1"/>
  <c r="C27" i="6" s="1"/>
  <c r="T28" i="6"/>
  <c r="U28" i="6" s="1"/>
  <c r="K28" i="6"/>
  <c r="L28" i="6"/>
  <c r="AE27" i="6"/>
  <c r="B26" i="6" s="1"/>
  <c r="C26" i="6" s="1"/>
  <c r="T27" i="6"/>
  <c r="U27" i="6"/>
  <c r="K27" i="6"/>
  <c r="L27" i="6" s="1"/>
  <c r="AE26" i="6"/>
  <c r="B25" i="6"/>
  <c r="C25" i="6"/>
  <c r="T26" i="6"/>
  <c r="U26" i="6"/>
  <c r="K26" i="6"/>
  <c r="L26" i="6"/>
  <c r="AE25" i="6"/>
  <c r="T25" i="6"/>
  <c r="U25" i="6"/>
  <c r="K25" i="6"/>
  <c r="L25" i="6" s="1"/>
  <c r="AE24" i="6"/>
  <c r="T24" i="6"/>
  <c r="U24" i="6"/>
  <c r="K24" i="6"/>
  <c r="L24" i="6"/>
  <c r="B24" i="6"/>
  <c r="C24" i="6"/>
  <c r="AE23" i="6"/>
  <c r="B22" i="6"/>
  <c r="C22" i="6"/>
  <c r="T23" i="6"/>
  <c r="U23" i="6" s="1"/>
  <c r="K23" i="6"/>
  <c r="L23" i="6"/>
  <c r="B23" i="6"/>
  <c r="C23" i="6" s="1"/>
  <c r="AE22" i="6"/>
  <c r="T22" i="6"/>
  <c r="U22" i="6" s="1"/>
  <c r="K22" i="6"/>
  <c r="L22" i="6"/>
  <c r="AE21" i="6"/>
  <c r="B20" i="6" s="1"/>
  <c r="C20" i="6" s="1"/>
  <c r="T21" i="6"/>
  <c r="U21" i="6" s="1"/>
  <c r="K21" i="6"/>
  <c r="L21" i="6"/>
  <c r="B21" i="6"/>
  <c r="C21" i="6" s="1"/>
  <c r="AE20" i="6"/>
  <c r="T20" i="6"/>
  <c r="U20" i="6"/>
  <c r="K20" i="6"/>
  <c r="L20" i="6" s="1"/>
  <c r="AE19" i="6"/>
  <c r="B18" i="6" s="1"/>
  <c r="C18" i="6"/>
  <c r="T19" i="6"/>
  <c r="U19" i="6" s="1"/>
  <c r="K19" i="6"/>
  <c r="L19" i="6"/>
  <c r="B19" i="6"/>
  <c r="C19" i="6" s="1"/>
  <c r="AE18" i="6"/>
  <c r="T18" i="6"/>
  <c r="U18" i="6"/>
  <c r="K18" i="6"/>
  <c r="L18" i="6"/>
  <c r="AE17" i="6"/>
  <c r="T17" i="6"/>
  <c r="U17" i="6" s="1"/>
  <c r="K17" i="6"/>
  <c r="L17" i="6"/>
  <c r="B17" i="6"/>
  <c r="C17" i="6" s="1"/>
  <c r="AE16" i="6"/>
  <c r="T16" i="6"/>
  <c r="U16" i="6" s="1"/>
  <c r="K16" i="6"/>
  <c r="L16" i="6" s="1"/>
  <c r="B16" i="6"/>
  <c r="C16" i="6"/>
  <c r="AE15" i="6"/>
  <c r="B14" i="6" s="1"/>
  <c r="C14" i="6" s="1"/>
  <c r="T15" i="6"/>
  <c r="U15" i="6" s="1"/>
  <c r="K15" i="6"/>
  <c r="L15" i="6"/>
  <c r="B15" i="6"/>
  <c r="C15" i="6" s="1"/>
  <c r="AE14" i="6"/>
  <c r="T14" i="6"/>
  <c r="U14" i="6" s="1"/>
  <c r="K14" i="6"/>
  <c r="L14" i="6" s="1"/>
  <c r="AE13" i="6"/>
  <c r="T13" i="6"/>
  <c r="U13" i="6" s="1"/>
  <c r="K13" i="6"/>
  <c r="L13" i="6"/>
  <c r="B13" i="6"/>
  <c r="C13" i="6" s="1"/>
  <c r="AE12" i="6"/>
  <c r="T12" i="6"/>
  <c r="U12" i="6" s="1"/>
  <c r="K12" i="6"/>
  <c r="L12" i="6" s="1"/>
  <c r="B12" i="6"/>
  <c r="C12" i="6" s="1"/>
  <c r="AE11" i="6"/>
  <c r="T11" i="6"/>
  <c r="U11" i="6"/>
  <c r="K11" i="6"/>
  <c r="L11" i="6" s="1"/>
  <c r="B11" i="6"/>
  <c r="C11" i="6"/>
  <c r="AR10" i="6"/>
  <c r="AR12" i="6" s="1"/>
  <c r="AR14" i="6" s="1"/>
  <c r="AR16" i="6" s="1"/>
  <c r="AR18" i="6" s="1"/>
  <c r="AR20" i="6" s="1"/>
  <c r="AR22" i="6" s="1"/>
  <c r="AR24" i="6" s="1"/>
  <c r="AR26" i="6" s="1"/>
  <c r="AR28" i="6" s="1"/>
  <c r="AE10" i="6"/>
  <c r="T10" i="6"/>
  <c r="U10" i="6"/>
  <c r="K10" i="6"/>
  <c r="L10" i="6" s="1"/>
  <c r="B10" i="6"/>
  <c r="C10" i="6" s="1"/>
  <c r="AE9" i="6"/>
  <c r="B8" i="6" s="1"/>
  <c r="C8" i="6"/>
  <c r="T9" i="6"/>
  <c r="U9" i="6" s="1"/>
  <c r="K9" i="6"/>
  <c r="L9" i="6"/>
  <c r="B9" i="6"/>
  <c r="C9" i="6" s="1"/>
  <c r="AE8" i="6"/>
  <c r="B7" i="6"/>
  <c r="C7" i="6"/>
  <c r="T8" i="6"/>
  <c r="U8" i="6" s="1"/>
  <c r="K8" i="6"/>
  <c r="L8" i="6" s="1"/>
  <c r="AE7" i="6"/>
  <c r="T7" i="6"/>
  <c r="U7" i="6"/>
  <c r="K7" i="6"/>
  <c r="L7" i="6" s="1"/>
  <c r="AE6" i="6"/>
  <c r="B5" i="6"/>
  <c r="C5" i="6" s="1"/>
  <c r="T6" i="6"/>
  <c r="U6" i="6"/>
  <c r="K6" i="6"/>
  <c r="K115" i="6" s="1"/>
  <c r="K116" i="6" s="1"/>
  <c r="AE5" i="6"/>
  <c r="B4" i="6"/>
  <c r="T5" i="6"/>
  <c r="U5" i="6" s="1"/>
  <c r="K5" i="6"/>
  <c r="L5" i="6"/>
  <c r="T4" i="6"/>
  <c r="T115" i="6" s="1"/>
  <c r="T116" i="6" s="1"/>
  <c r="K4" i="6"/>
  <c r="M4" i="6"/>
  <c r="V4" i="6"/>
  <c r="AG123" i="6"/>
  <c r="AG125" i="6"/>
  <c r="AG122" i="6"/>
  <c r="M5" i="6"/>
  <c r="M6" i="6" s="1"/>
  <c r="L4" i="6"/>
  <c r="AF123" i="6"/>
  <c r="AF124" i="6"/>
  <c r="AF122" i="6"/>
  <c r="V5" i="6"/>
  <c r="V6" i="6" s="1"/>
  <c r="V7" i="6" s="1"/>
  <c r="B6" i="6"/>
  <c r="C6" i="6" s="1"/>
  <c r="C8" i="5"/>
  <c r="AE119" i="6"/>
  <c r="D4" i="6"/>
  <c r="C4" i="6"/>
  <c r="C9" i="5"/>
  <c r="C10" i="5" s="1"/>
  <c r="C11" i="5"/>
  <c r="C12" i="5" s="1"/>
  <c r="A11" i="5"/>
  <c r="D5" i="6"/>
  <c r="V8" i="6"/>
  <c r="W8" i="6"/>
  <c r="X8" i="6" s="1"/>
  <c r="Y8" i="6" s="1"/>
  <c r="W7" i="6"/>
  <c r="X7" i="6" s="1"/>
  <c r="Y7" i="6" s="1"/>
  <c r="A12" i="5"/>
  <c r="V9" i="6"/>
  <c r="W10" i="6" s="1"/>
  <c r="X10" i="6" s="1"/>
  <c r="A13" i="5"/>
  <c r="V10" i="6"/>
  <c r="Y10" i="6"/>
  <c r="V11" i="6"/>
  <c r="V12" i="6" l="1"/>
  <c r="W11" i="6"/>
  <c r="W12" i="6"/>
  <c r="X12" i="6" s="1"/>
  <c r="Y12" i="6" s="1"/>
  <c r="A14" i="5"/>
  <c r="C13" i="5"/>
  <c r="C14" i="5" s="1"/>
  <c r="C15" i="5" s="1"/>
  <c r="C16" i="5" s="1"/>
  <c r="C17" i="5" s="1"/>
  <c r="C18" i="5" s="1"/>
  <c r="C19" i="5" s="1"/>
  <c r="C20" i="5" s="1"/>
  <c r="C21" i="5" s="1"/>
  <c r="C22" i="5" s="1"/>
  <c r="N6" i="6"/>
  <c r="N5" i="6"/>
  <c r="Z7" i="6"/>
  <c r="W9" i="6"/>
  <c r="D6" i="6"/>
  <c r="Z8" i="6"/>
  <c r="W6" i="6"/>
  <c r="Z10" i="6"/>
  <c r="M7" i="6"/>
  <c r="N7" i="6" s="1"/>
  <c r="U4" i="6"/>
  <c r="U115" i="6" s="1"/>
  <c r="AG117" i="6" s="1"/>
  <c r="AU31" i="6" s="1"/>
  <c r="L6" i="6"/>
  <c r="L115" i="6" s="1"/>
  <c r="AF117" i="6" s="1"/>
  <c r="AO31" i="6" s="1"/>
  <c r="Z5" i="6"/>
  <c r="L6" i="5"/>
  <c r="W5" i="6"/>
  <c r="X5" i="6" s="1"/>
  <c r="AE116" i="6"/>
  <c r="AE121" i="6"/>
  <c r="AP38" i="6" s="1"/>
  <c r="AE120" i="6"/>
  <c r="AQ36" i="6" s="1"/>
  <c r="B69" i="6"/>
  <c r="C69" i="6" s="1"/>
  <c r="C115" i="6" s="1"/>
  <c r="AE117" i="6" s="1"/>
  <c r="AQ32" i="6" s="1"/>
  <c r="B115" i="6"/>
  <c r="B116" i="6" s="1"/>
  <c r="AF7" i="5"/>
  <c r="AD8" i="5"/>
  <c r="AF5" i="5"/>
  <c r="AG6" i="5"/>
  <c r="AG5" i="5"/>
  <c r="AG7" i="5"/>
  <c r="O7" i="6" l="1"/>
  <c r="P7" i="6" s="1"/>
  <c r="Q7" i="6"/>
  <c r="L5" i="5"/>
  <c r="M5" i="5" s="1"/>
  <c r="AE5" i="5"/>
  <c r="AH78" i="6"/>
  <c r="AH21" i="6"/>
  <c r="AH99" i="6"/>
  <c r="AH40" i="6"/>
  <c r="AI53" i="6"/>
  <c r="AI92" i="6"/>
  <c r="AI7" i="6"/>
  <c r="AH20" i="6"/>
  <c r="AI116" i="6"/>
  <c r="AH65" i="6"/>
  <c r="AI77" i="6"/>
  <c r="AH115" i="6"/>
  <c r="AH56" i="6"/>
  <c r="AH69" i="6"/>
  <c r="AI108" i="6"/>
  <c r="AI23" i="6"/>
  <c r="AI36" i="6"/>
  <c r="AH45" i="6"/>
  <c r="AI109" i="6"/>
  <c r="AH37" i="6"/>
  <c r="AH114" i="6"/>
  <c r="AH68" i="6"/>
  <c r="AI107" i="6"/>
  <c r="AH18" i="6"/>
  <c r="AI31" i="6"/>
  <c r="AI70" i="6"/>
  <c r="AH108" i="6"/>
  <c r="AI46" i="6"/>
  <c r="AI69" i="6"/>
  <c r="AH107" i="6"/>
  <c r="AH48" i="6"/>
  <c r="AI61" i="6"/>
  <c r="AI100" i="6"/>
  <c r="AH15" i="6"/>
  <c r="AH28" i="6"/>
  <c r="AI67" i="6"/>
  <c r="AH105" i="6"/>
  <c r="AH42" i="6"/>
  <c r="AI55" i="6"/>
  <c r="AI94" i="6"/>
  <c r="AI42" i="6"/>
  <c r="AI62" i="6"/>
  <c r="AH82" i="6"/>
  <c r="AH5" i="6"/>
  <c r="AI97" i="6"/>
  <c r="AH103" i="6"/>
  <c r="AH12" i="6"/>
  <c r="AH44" i="6"/>
  <c r="AI25" i="6"/>
  <c r="AI57" i="6"/>
  <c r="AH89" i="6"/>
  <c r="AI96" i="6"/>
  <c r="AH102" i="6"/>
  <c r="AH11" i="6"/>
  <c r="AH43" i="6"/>
  <c r="AH24" i="6"/>
  <c r="AI56" i="6"/>
  <c r="AH88" i="6"/>
  <c r="AI95" i="6"/>
  <c r="AH101" i="6"/>
  <c r="AH6" i="6"/>
  <c r="AI38" i="6"/>
  <c r="AH19" i="6"/>
  <c r="AI51" i="6"/>
  <c r="AH83" i="6"/>
  <c r="AI90" i="6"/>
  <c r="AH96" i="6"/>
  <c r="AH70" i="6"/>
  <c r="AI54" i="6"/>
  <c r="AH25" i="6"/>
  <c r="AI12" i="6"/>
  <c r="AI8" i="6"/>
  <c r="AH85" i="6"/>
  <c r="AH39" i="6"/>
  <c r="AH84" i="6"/>
  <c r="AH97" i="6"/>
  <c r="AI34" i="6"/>
  <c r="AI47" i="6"/>
  <c r="AI86" i="6"/>
  <c r="AH90" i="6"/>
  <c r="AI33" i="6"/>
  <c r="AI85" i="6"/>
  <c r="AI11" i="6"/>
  <c r="AH64" i="6"/>
  <c r="AH77" i="6"/>
  <c r="AE123" i="6"/>
  <c r="AH31" i="6"/>
  <c r="AI44" i="6"/>
  <c r="AI83" i="6"/>
  <c r="AI5" i="6"/>
  <c r="AH58" i="6"/>
  <c r="AH71" i="6"/>
  <c r="AI110" i="6"/>
  <c r="AH61" i="6"/>
  <c r="AI30" i="6"/>
  <c r="AI50" i="6"/>
  <c r="AI73" i="6"/>
  <c r="AI105" i="6"/>
  <c r="AH111" i="6"/>
  <c r="AI20" i="6"/>
  <c r="AH52" i="6"/>
  <c r="AH33" i="6"/>
  <c r="AI65" i="6"/>
  <c r="AI72" i="6"/>
  <c r="AI104" i="6"/>
  <c r="AH110" i="6"/>
  <c r="AI19" i="6"/>
  <c r="AH51" i="6"/>
  <c r="AI32" i="6"/>
  <c r="AI64" i="6"/>
  <c r="AI71" i="6"/>
  <c r="AI103" i="6"/>
  <c r="AH109" i="6"/>
  <c r="AI14" i="6"/>
  <c r="AH46" i="6"/>
  <c r="AH27" i="6"/>
  <c r="AI59" i="6"/>
  <c r="AH91" i="6"/>
  <c r="AI98" i="6"/>
  <c r="AH104" i="6"/>
  <c r="AH38" i="6"/>
  <c r="AI22" i="6"/>
  <c r="AH34" i="6"/>
  <c r="AI24" i="6"/>
  <c r="AI76" i="6"/>
  <c r="AH55" i="6"/>
  <c r="AI75" i="6"/>
  <c r="AH113" i="6"/>
  <c r="AH50" i="6"/>
  <c r="AI63" i="6"/>
  <c r="AI102" i="6"/>
  <c r="AI26" i="6"/>
  <c r="AH66" i="6"/>
  <c r="AI101" i="6"/>
  <c r="AI16" i="6"/>
  <c r="AI29" i="6"/>
  <c r="AI68" i="6"/>
  <c r="AH106" i="6"/>
  <c r="AH47" i="6"/>
  <c r="AI60" i="6"/>
  <c r="AI99" i="6"/>
  <c r="AI10" i="6"/>
  <c r="AH23" i="6"/>
  <c r="AH87" i="6"/>
  <c r="AI58" i="6"/>
  <c r="AI93" i="6"/>
  <c r="AI21" i="6"/>
  <c r="AH98" i="6"/>
  <c r="AI52" i="6"/>
  <c r="AI91" i="6"/>
  <c r="AH13" i="6"/>
  <c r="AI66" i="6"/>
  <c r="AH79" i="6"/>
  <c r="AH92" i="6"/>
  <c r="AI13" i="6"/>
  <c r="AH53" i="6"/>
  <c r="AE125" i="6"/>
  <c r="AH32" i="6"/>
  <c r="AI45" i="6"/>
  <c r="AI84" i="6"/>
  <c r="AH10" i="6"/>
  <c r="AH63" i="6"/>
  <c r="AH76" i="6"/>
  <c r="AI115" i="6"/>
  <c r="AH26" i="6"/>
  <c r="AI39" i="6"/>
  <c r="AI78" i="6"/>
  <c r="AE122" i="6"/>
  <c r="AH74" i="6"/>
  <c r="AH8" i="6"/>
  <c r="AH17" i="6"/>
  <c r="AI37" i="6"/>
  <c r="AI89" i="6"/>
  <c r="AH95" i="6"/>
  <c r="AI15" i="6"/>
  <c r="AH36" i="6"/>
  <c r="AI17" i="6"/>
  <c r="AI49" i="6"/>
  <c r="AH81" i="6"/>
  <c r="AI88" i="6"/>
  <c r="AH94" i="6"/>
  <c r="AH14" i="6"/>
  <c r="AH35" i="6"/>
  <c r="AH16" i="6"/>
  <c r="AI48" i="6"/>
  <c r="AH80" i="6"/>
  <c r="AI87" i="6"/>
  <c r="AH93" i="6"/>
  <c r="AH9" i="6"/>
  <c r="AH30" i="6"/>
  <c r="AH62" i="6"/>
  <c r="AI43" i="6"/>
  <c r="AH75" i="6"/>
  <c r="AI82" i="6"/>
  <c r="AI114" i="6"/>
  <c r="AH29" i="6"/>
  <c r="AI113" i="6"/>
  <c r="AI41" i="6"/>
  <c r="AI6" i="6"/>
  <c r="AH72" i="6"/>
  <c r="AH22" i="6"/>
  <c r="AI74" i="6"/>
  <c r="AI9" i="6"/>
  <c r="AH49" i="6"/>
  <c r="AH7" i="6"/>
  <c r="AH73" i="6"/>
  <c r="AI27" i="6"/>
  <c r="AI79" i="6"/>
  <c r="AH54" i="6"/>
  <c r="AI106" i="6"/>
  <c r="AH57" i="6"/>
  <c r="AI18" i="6"/>
  <c r="AI28" i="6"/>
  <c r="AI80" i="6"/>
  <c r="AH59" i="6"/>
  <c r="AI111" i="6"/>
  <c r="AI35" i="6"/>
  <c r="AH112" i="6"/>
  <c r="AH86" i="6"/>
  <c r="AH100" i="6"/>
  <c r="AH116" i="6"/>
  <c r="AI81" i="6"/>
  <c r="AH60" i="6"/>
  <c r="AI112" i="6"/>
  <c r="AI40" i="6"/>
  <c r="AE124" i="6"/>
  <c r="AH67" i="6"/>
  <c r="AH41" i="6"/>
  <c r="Z12" i="6"/>
  <c r="E6" i="6"/>
  <c r="E5" i="6"/>
  <c r="T7" i="5"/>
  <c r="Y5" i="6"/>
  <c r="M8" i="6"/>
  <c r="D7" i="6"/>
  <c r="E7" i="6" s="1"/>
  <c r="Q5" i="6"/>
  <c r="O5" i="6"/>
  <c r="Z11" i="6"/>
  <c r="X11" i="6"/>
  <c r="Y11" i="6" s="1"/>
  <c r="T5" i="5"/>
  <c r="U5" i="5" s="1"/>
  <c r="AD9" i="5"/>
  <c r="AF8" i="5"/>
  <c r="AG8" i="5"/>
  <c r="T6" i="5"/>
  <c r="L7" i="5"/>
  <c r="AE7" i="5"/>
  <c r="D7" i="5" s="1"/>
  <c r="AE6" i="5"/>
  <c r="D6" i="5" s="1"/>
  <c r="X6" i="6"/>
  <c r="Y6" i="6" s="1"/>
  <c r="Z6" i="6"/>
  <c r="X9" i="6"/>
  <c r="Y9" i="6" s="1"/>
  <c r="Z9" i="6"/>
  <c r="N8" i="6"/>
  <c r="O8" i="6" s="1"/>
  <c r="P8" i="6" s="1"/>
  <c r="O6" i="6"/>
  <c r="P6" i="6" s="1"/>
  <c r="Q6" i="6"/>
  <c r="A15" i="5"/>
  <c r="V13" i="6"/>
  <c r="F7" i="6" l="1"/>
  <c r="G7" i="6" s="1"/>
  <c r="H7" i="6"/>
  <c r="L8" i="5"/>
  <c r="AE8" i="5"/>
  <c r="D8" i="5" s="1"/>
  <c r="F5" i="6"/>
  <c r="H5" i="6"/>
  <c r="D5" i="5"/>
  <c r="E5" i="5" s="1"/>
  <c r="V14" i="6"/>
  <c r="T8" i="5"/>
  <c r="W13" i="6"/>
  <c r="AG9" i="5"/>
  <c r="AF9" i="5"/>
  <c r="AD10" i="5"/>
  <c r="P5" i="6"/>
  <c r="Q8" i="6"/>
  <c r="F6" i="6"/>
  <c r="G6" i="6" s="1"/>
  <c r="H6" i="6"/>
  <c r="D8" i="6"/>
  <c r="N5" i="5"/>
  <c r="M6" i="5"/>
  <c r="A16" i="5"/>
  <c r="V5" i="5"/>
  <c r="U6" i="5"/>
  <c r="M9" i="6"/>
  <c r="N9" i="6"/>
  <c r="O9" i="6" s="1"/>
  <c r="P9" i="6" s="1"/>
  <c r="U7" i="5" l="1"/>
  <c r="M7" i="5"/>
  <c r="Q9" i="6"/>
  <c r="X13" i="6"/>
  <c r="Z13" i="6"/>
  <c r="D9" i="6"/>
  <c r="E9" i="6"/>
  <c r="F9" i="6" s="1"/>
  <c r="G9" i="6" s="1"/>
  <c r="AF10" i="5"/>
  <c r="AG10" i="5"/>
  <c r="AD11" i="5"/>
  <c r="F5" i="5"/>
  <c r="E6" i="5"/>
  <c r="T9" i="5"/>
  <c r="V15" i="6"/>
  <c r="G5" i="6"/>
  <c r="M10" i="6"/>
  <c r="A17" i="5"/>
  <c r="L9" i="5"/>
  <c r="AE9" i="5"/>
  <c r="W14" i="6"/>
  <c r="E8" i="6"/>
  <c r="X14" i="6" l="1"/>
  <c r="Y14" i="6" s="1"/>
  <c r="Z14" i="6"/>
  <c r="M11" i="6"/>
  <c r="N11" i="6" s="1"/>
  <c r="V16" i="6"/>
  <c r="Z16" i="6"/>
  <c r="W16" i="6"/>
  <c r="X16" i="6" s="1"/>
  <c r="Y16" i="6" s="1"/>
  <c r="Y13" i="6"/>
  <c r="M8" i="5"/>
  <c r="W15" i="6"/>
  <c r="AF11" i="5"/>
  <c r="AD12" i="5"/>
  <c r="AG11" i="5"/>
  <c r="D10" i="6"/>
  <c r="A18" i="5"/>
  <c r="E7" i="5"/>
  <c r="T10" i="5"/>
  <c r="H9" i="6"/>
  <c r="U8" i="5"/>
  <c r="N10" i="6"/>
  <c r="F8" i="6"/>
  <c r="H8" i="6"/>
  <c r="D9" i="5"/>
  <c r="L10" i="5"/>
  <c r="AE10" i="5"/>
  <c r="D10" i="5" s="1"/>
  <c r="O11" i="6" l="1"/>
  <c r="P11" i="6" s="1"/>
  <c r="Q11" i="6"/>
  <c r="G8" i="6"/>
  <c r="A19" i="5"/>
  <c r="D11" i="6"/>
  <c r="E11" i="6"/>
  <c r="F11" i="6" s="1"/>
  <c r="G11" i="6" s="1"/>
  <c r="U9" i="5"/>
  <c r="E8" i="5"/>
  <c r="X15" i="6"/>
  <c r="Z15" i="6"/>
  <c r="V17" i="6"/>
  <c r="T11" i="5"/>
  <c r="O10" i="6"/>
  <c r="Q10" i="6"/>
  <c r="E10" i="6"/>
  <c r="AD13" i="5"/>
  <c r="AF12" i="5"/>
  <c r="AG12" i="5"/>
  <c r="L11" i="5"/>
  <c r="AE11" i="5"/>
  <c r="M9" i="5"/>
  <c r="M12" i="6"/>
  <c r="N12" i="6"/>
  <c r="O12" i="6" s="1"/>
  <c r="P12" i="6" s="1"/>
  <c r="L12" i="5" l="1"/>
  <c r="AE12" i="5"/>
  <c r="D12" i="5" s="1"/>
  <c r="P10" i="6"/>
  <c r="D12" i="6"/>
  <c r="E12" i="6"/>
  <c r="F12" i="6" s="1"/>
  <c r="G12" i="6" s="1"/>
  <c r="T12" i="5"/>
  <c r="V18" i="6"/>
  <c r="W18" i="6"/>
  <c r="X18" i="6" s="1"/>
  <c r="Y18" i="6" s="1"/>
  <c r="M13" i="6"/>
  <c r="N13" i="6"/>
  <c r="O13" i="6" s="1"/>
  <c r="P13" i="6" s="1"/>
  <c r="D11" i="5"/>
  <c r="AG13" i="5"/>
  <c r="AF13" i="5"/>
  <c r="AD14" i="5"/>
  <c r="Y15" i="6"/>
  <c r="U10" i="5"/>
  <c r="H11" i="6"/>
  <c r="A20" i="5"/>
  <c r="Q12" i="6"/>
  <c r="F10" i="6"/>
  <c r="H10" i="6"/>
  <c r="W17" i="6"/>
  <c r="E9" i="5"/>
  <c r="M10" i="5"/>
  <c r="AE13" i="5" l="1"/>
  <c r="L13" i="5"/>
  <c r="Z18" i="6"/>
  <c r="T13" i="5"/>
  <c r="Q13" i="6"/>
  <c r="V19" i="6"/>
  <c r="D13" i="6"/>
  <c r="E13" i="6"/>
  <c r="F13" i="6" s="1"/>
  <c r="G13" i="6" s="1"/>
  <c r="E10" i="5"/>
  <c r="X17" i="6"/>
  <c r="Z17" i="6"/>
  <c r="N14" i="6"/>
  <c r="O14" i="6" s="1"/>
  <c r="P14" i="6" s="1"/>
  <c r="M14" i="6"/>
  <c r="Q14" i="6"/>
  <c r="H12" i="6"/>
  <c r="G10" i="6"/>
  <c r="U11" i="5"/>
  <c r="M11" i="5"/>
  <c r="A21" i="5"/>
  <c r="AF14" i="5"/>
  <c r="AG14" i="5"/>
  <c r="AD15" i="5"/>
  <c r="E11" i="5" l="1"/>
  <c r="H13" i="6"/>
  <c r="L14" i="5"/>
  <c r="AE14" i="5"/>
  <c r="D14" i="5" s="1"/>
  <c r="V20" i="6"/>
  <c r="W20" i="6"/>
  <c r="X20" i="6" s="1"/>
  <c r="Y20" i="6" s="1"/>
  <c r="T14" i="5"/>
  <c r="U12" i="5"/>
  <c r="AF15" i="5"/>
  <c r="AG15" i="5"/>
  <c r="AD16" i="5"/>
  <c r="A22" i="5"/>
  <c r="M12" i="5"/>
  <c r="M15" i="6"/>
  <c r="Y17" i="6"/>
  <c r="D14" i="6"/>
  <c r="E14" i="6"/>
  <c r="F14" i="6" s="1"/>
  <c r="G14" i="6" s="1"/>
  <c r="W19" i="6"/>
  <c r="D13" i="5"/>
  <c r="AE15" i="5" l="1"/>
  <c r="L15" i="5"/>
  <c r="M16" i="6"/>
  <c r="N16" i="6" s="1"/>
  <c r="N15" i="6"/>
  <c r="U13" i="5"/>
  <c r="E12" i="5"/>
  <c r="D15" i="6"/>
  <c r="E15" i="6"/>
  <c r="F15" i="6" s="1"/>
  <c r="G15" i="6" s="1"/>
  <c r="M13" i="5"/>
  <c r="H14" i="6"/>
  <c r="X19" i="6"/>
  <c r="Y19" i="6" s="1"/>
  <c r="Z19" i="6"/>
  <c r="AD17" i="5"/>
  <c r="AF16" i="5"/>
  <c r="AG16" i="5"/>
  <c r="W21" i="6"/>
  <c r="X21" i="6" s="1"/>
  <c r="Y21" i="6" s="1"/>
  <c r="V21" i="6"/>
  <c r="T15" i="5"/>
  <c r="Z20" i="6"/>
  <c r="O16" i="6" l="1"/>
  <c r="P16" i="6" s="1"/>
  <c r="Q16" i="6"/>
  <c r="V22" i="6"/>
  <c r="Z21" i="6"/>
  <c r="AG17" i="5"/>
  <c r="AF17" i="5"/>
  <c r="AD18" i="5"/>
  <c r="M14" i="5"/>
  <c r="H15" i="6"/>
  <c r="U14" i="5"/>
  <c r="O15" i="6"/>
  <c r="Q15" i="6"/>
  <c r="T16" i="5"/>
  <c r="E13" i="5"/>
  <c r="M17" i="6"/>
  <c r="L16" i="5"/>
  <c r="AE16" i="5"/>
  <c r="D16" i="5" s="1"/>
  <c r="D16" i="6"/>
  <c r="D15" i="5"/>
  <c r="AE17" i="5" l="1"/>
  <c r="D17" i="5" s="1"/>
  <c r="L17" i="5"/>
  <c r="V23" i="6"/>
  <c r="W23" i="6" s="1"/>
  <c r="T17" i="5"/>
  <c r="D17" i="6"/>
  <c r="E17" i="6" s="1"/>
  <c r="P15" i="6"/>
  <c r="N18" i="6"/>
  <c r="O18" i="6" s="1"/>
  <c r="P18" i="6" s="1"/>
  <c r="M18" i="6"/>
  <c r="E14" i="5"/>
  <c r="M15" i="5"/>
  <c r="E16" i="6"/>
  <c r="N17" i="6"/>
  <c r="U15" i="5"/>
  <c r="AG18" i="5"/>
  <c r="AD19" i="5"/>
  <c r="AF18" i="5"/>
  <c r="W22" i="6"/>
  <c r="X23" i="6" l="1"/>
  <c r="Y23" i="6" s="1"/>
  <c r="Z23" i="6"/>
  <c r="F17" i="6"/>
  <c r="G17" i="6" s="1"/>
  <c r="H17" i="6"/>
  <c r="O17" i="6"/>
  <c r="P17" i="6" s="1"/>
  <c r="Q17" i="6"/>
  <c r="X22" i="6"/>
  <c r="Y22" i="6" s="1"/>
  <c r="Z22" i="6"/>
  <c r="M16" i="5"/>
  <c r="M19" i="6"/>
  <c r="L18" i="5"/>
  <c r="AE18" i="5"/>
  <c r="U16" i="5"/>
  <c r="Q18" i="6"/>
  <c r="AF19" i="5"/>
  <c r="AG19" i="5"/>
  <c r="AD20" i="5"/>
  <c r="D18" i="6"/>
  <c r="E18" i="6"/>
  <c r="F18" i="6" s="1"/>
  <c r="G18" i="6" s="1"/>
  <c r="T18" i="5"/>
  <c r="F16" i="6"/>
  <c r="G16" i="6" s="1"/>
  <c r="H16" i="6"/>
  <c r="E15" i="5"/>
  <c r="V24" i="6"/>
  <c r="V25" i="6" l="1"/>
  <c r="AF20" i="5"/>
  <c r="AG20" i="5"/>
  <c r="AD21" i="5"/>
  <c r="U17" i="5"/>
  <c r="D18" i="5"/>
  <c r="N20" i="6"/>
  <c r="O20" i="6" s="1"/>
  <c r="P20" i="6" s="1"/>
  <c r="Q20" i="6"/>
  <c r="M20" i="6"/>
  <c r="T19" i="5"/>
  <c r="N19" i="6"/>
  <c r="L19" i="5"/>
  <c r="AE19" i="5"/>
  <c r="D19" i="5" s="1"/>
  <c r="M17" i="5"/>
  <c r="E16" i="5"/>
  <c r="D19" i="6"/>
  <c r="W24" i="6"/>
  <c r="H18" i="6"/>
  <c r="D20" i="6" l="1"/>
  <c r="O19" i="6"/>
  <c r="P19" i="6" s="1"/>
  <c r="Q19" i="6"/>
  <c r="U18" i="5"/>
  <c r="M18" i="5"/>
  <c r="X24" i="6"/>
  <c r="Y24" i="6" s="1"/>
  <c r="Z24" i="6"/>
  <c r="E19" i="6"/>
  <c r="E17" i="5"/>
  <c r="M21" i="6"/>
  <c r="AG21" i="5"/>
  <c r="AF21" i="5"/>
  <c r="AD22" i="5"/>
  <c r="V26" i="6"/>
  <c r="T20" i="5"/>
  <c r="W25" i="6"/>
  <c r="L20" i="5"/>
  <c r="AE20" i="5"/>
  <c r="D20" i="5" s="1"/>
  <c r="L21" i="5" l="1"/>
  <c r="AE21" i="5"/>
  <c r="M22" i="6"/>
  <c r="F19" i="6"/>
  <c r="G19" i="6" s="1"/>
  <c r="H19" i="6"/>
  <c r="D21" i="6"/>
  <c r="E21" i="6" s="1"/>
  <c r="T21" i="5"/>
  <c r="V27" i="6"/>
  <c r="W27" i="6"/>
  <c r="X27" i="6" s="1"/>
  <c r="Y27" i="6" s="1"/>
  <c r="Z27" i="6"/>
  <c r="X25" i="6"/>
  <c r="Y25" i="6" s="1"/>
  <c r="Z25" i="6"/>
  <c r="W26" i="6"/>
  <c r="AF22" i="5"/>
  <c r="AG22" i="5"/>
  <c r="N21" i="6"/>
  <c r="E18" i="5"/>
  <c r="M19" i="5"/>
  <c r="U19" i="5"/>
  <c r="E20" i="6"/>
  <c r="F21" i="6" l="1"/>
  <c r="G21" i="6" s="1"/>
  <c r="H21" i="6"/>
  <c r="T22" i="5"/>
  <c r="AG24" i="5"/>
  <c r="AV29" i="5" s="1"/>
  <c r="AG23" i="5"/>
  <c r="AG27" i="5"/>
  <c r="AV33" i="5" s="1"/>
  <c r="AG28" i="5"/>
  <c r="AV35" i="5" s="1"/>
  <c r="L22" i="5"/>
  <c r="AE22" i="5"/>
  <c r="AF24" i="5"/>
  <c r="AP29" i="5" s="1"/>
  <c r="AF23" i="5"/>
  <c r="AF27" i="5"/>
  <c r="AP33" i="5" s="1"/>
  <c r="D22" i="6"/>
  <c r="F20" i="6"/>
  <c r="G20" i="6" s="1"/>
  <c r="H20" i="6"/>
  <c r="U20" i="5"/>
  <c r="E19" i="5"/>
  <c r="X26" i="6"/>
  <c r="Y26" i="6" s="1"/>
  <c r="Z26" i="6"/>
  <c r="M23" i="6"/>
  <c r="N23" i="6"/>
  <c r="O23" i="6" s="1"/>
  <c r="P23" i="6" s="1"/>
  <c r="D21" i="5"/>
  <c r="AE28" i="5"/>
  <c r="AQ36" i="5" s="1"/>
  <c r="AF28" i="5"/>
  <c r="AP35" i="5" s="1"/>
  <c r="M20" i="5"/>
  <c r="O21" i="6"/>
  <c r="P21" i="6" s="1"/>
  <c r="Q21" i="6"/>
  <c r="V28" i="6"/>
  <c r="W28" i="6" s="1"/>
  <c r="N22" i="6"/>
  <c r="X28" i="6" l="1"/>
  <c r="Y28" i="6" s="1"/>
  <c r="Z28" i="6"/>
  <c r="U21" i="5"/>
  <c r="O22" i="6"/>
  <c r="P22" i="6" s="1"/>
  <c r="Q22" i="6"/>
  <c r="N24" i="6"/>
  <c r="O24" i="6" s="1"/>
  <c r="P24" i="6" s="1"/>
  <c r="M24" i="6"/>
  <c r="D23" i="6"/>
  <c r="E23" i="6"/>
  <c r="F23" i="6" s="1"/>
  <c r="G23" i="6" s="1"/>
  <c r="Q23" i="6"/>
  <c r="E20" i="5"/>
  <c r="D22" i="5"/>
  <c r="AE24" i="5"/>
  <c r="AR30" i="5" s="1"/>
  <c r="AE27" i="5"/>
  <c r="AR34" i="5" s="1"/>
  <c r="AG30" i="5"/>
  <c r="AG32" i="5"/>
  <c r="AG29" i="5"/>
  <c r="AG31" i="5"/>
  <c r="V29" i="6"/>
  <c r="W29" i="6"/>
  <c r="X29" i="6" s="1"/>
  <c r="Y29" i="6" s="1"/>
  <c r="M21" i="5"/>
  <c r="E22" i="6"/>
  <c r="AF30" i="5"/>
  <c r="AF29" i="5"/>
  <c r="AF31" i="5"/>
  <c r="AF32" i="5"/>
  <c r="AE26" i="5"/>
  <c r="AE23" i="5"/>
  <c r="F22" i="6" l="1"/>
  <c r="G22" i="6" s="1"/>
  <c r="H22" i="6"/>
  <c r="V30" i="6"/>
  <c r="W30" i="6"/>
  <c r="X30" i="6" s="1"/>
  <c r="Y30" i="6" s="1"/>
  <c r="D24" i="6"/>
  <c r="E24" i="6"/>
  <c r="F24" i="6" s="1"/>
  <c r="G24" i="6" s="1"/>
  <c r="Q24" i="6"/>
  <c r="U22" i="5"/>
  <c r="T23" i="5" s="1"/>
  <c r="AH6" i="5"/>
  <c r="AE31" i="5"/>
  <c r="AE29" i="5"/>
  <c r="AE32" i="5"/>
  <c r="AE30" i="5"/>
  <c r="AH7" i="5"/>
  <c r="AH5" i="5"/>
  <c r="AI7" i="5"/>
  <c r="AI6" i="5"/>
  <c r="AI5" i="5"/>
  <c r="AH8" i="5"/>
  <c r="AI8" i="5"/>
  <c r="AH9" i="5"/>
  <c r="AI9" i="5"/>
  <c r="AI10" i="5"/>
  <c r="AH10" i="5"/>
  <c r="AI11" i="5"/>
  <c r="AH11" i="5"/>
  <c r="AI12" i="5"/>
  <c r="AH12" i="5"/>
  <c r="AH13" i="5"/>
  <c r="AI13" i="5"/>
  <c r="AI14" i="5"/>
  <c r="AH14" i="5"/>
  <c r="AH15" i="5"/>
  <c r="AI15" i="5"/>
  <c r="AI16" i="5"/>
  <c r="AH16" i="5"/>
  <c r="AH17" i="5"/>
  <c r="AI17" i="5"/>
  <c r="AH18" i="5"/>
  <c r="AI18" i="5"/>
  <c r="AI19" i="5"/>
  <c r="AH19" i="5"/>
  <c r="AH20" i="5"/>
  <c r="AI20" i="5"/>
  <c r="AI21" i="5"/>
  <c r="AH21" i="5"/>
  <c r="AH22" i="5"/>
  <c r="AI22" i="5"/>
  <c r="M22" i="5"/>
  <c r="L23" i="5" s="1"/>
  <c r="E21" i="5"/>
  <c r="H23" i="6"/>
  <c r="Z29" i="6"/>
  <c r="M25" i="6"/>
  <c r="M26" i="6" l="1"/>
  <c r="N26" i="6"/>
  <c r="O26" i="6" s="1"/>
  <c r="P26" i="6" s="1"/>
  <c r="D25" i="6"/>
  <c r="E25" i="6"/>
  <c r="F25" i="6" s="1"/>
  <c r="G25" i="6" s="1"/>
  <c r="V31" i="6"/>
  <c r="W31" i="6" s="1"/>
  <c r="E22" i="5"/>
  <c r="D23" i="5" s="1"/>
  <c r="AH23" i="5"/>
  <c r="V17" i="5"/>
  <c r="V15" i="5"/>
  <c r="V18" i="5"/>
  <c r="V13" i="5"/>
  <c r="V8" i="5"/>
  <c r="V19" i="5"/>
  <c r="V22" i="5"/>
  <c r="V21" i="5"/>
  <c r="V11" i="5"/>
  <c r="V7" i="5"/>
  <c r="V10" i="5"/>
  <c r="V12" i="5"/>
  <c r="V14" i="5"/>
  <c r="V16" i="5"/>
  <c r="V6" i="5"/>
  <c r="V9" i="5"/>
  <c r="V20" i="5"/>
  <c r="H24" i="6"/>
  <c r="N25" i="6"/>
  <c r="N6" i="5"/>
  <c r="N19" i="5"/>
  <c r="N11" i="5"/>
  <c r="N20" i="5"/>
  <c r="N12" i="5"/>
  <c r="N17" i="5"/>
  <c r="N9" i="5"/>
  <c r="N18" i="5"/>
  <c r="N10" i="5"/>
  <c r="N21" i="5"/>
  <c r="N13" i="5"/>
  <c r="N22" i="5"/>
  <c r="N14" i="5"/>
  <c r="N16" i="5"/>
  <c r="N8" i="5"/>
  <c r="N7" i="5"/>
  <c r="N15" i="5"/>
  <c r="AI23" i="5"/>
  <c r="Z30" i="6"/>
  <c r="X31" i="6" l="1"/>
  <c r="Y31" i="6" s="1"/>
  <c r="Z31" i="6"/>
  <c r="P15" i="5"/>
  <c r="Q15" i="5"/>
  <c r="O15" i="5"/>
  <c r="R15" i="5"/>
  <c r="Q14" i="5"/>
  <c r="P14" i="5"/>
  <c r="O14" i="5"/>
  <c r="R14" i="5"/>
  <c r="Q10" i="5"/>
  <c r="O10" i="5"/>
  <c r="P10" i="5"/>
  <c r="R10" i="5"/>
  <c r="Q12" i="5"/>
  <c r="O12" i="5"/>
  <c r="P12" i="5"/>
  <c r="R12" i="5"/>
  <c r="O6" i="5"/>
  <c r="P6" i="5"/>
  <c r="Q6" i="5"/>
  <c r="R6" i="5"/>
  <c r="W9" i="5"/>
  <c r="Y9" i="5"/>
  <c r="X9" i="5"/>
  <c r="Z9" i="5"/>
  <c r="Y12" i="5"/>
  <c r="W12" i="5"/>
  <c r="X12" i="5"/>
  <c r="Z12" i="5"/>
  <c r="X21" i="5"/>
  <c r="Y21" i="5"/>
  <c r="W21" i="5"/>
  <c r="Z21" i="5"/>
  <c r="X13" i="5"/>
  <c r="W13" i="5"/>
  <c r="Y13" i="5"/>
  <c r="Z13" i="5"/>
  <c r="H25" i="6"/>
  <c r="P7" i="5"/>
  <c r="O7" i="5"/>
  <c r="Q7" i="5"/>
  <c r="R7" i="5"/>
  <c r="Q22" i="5"/>
  <c r="P22" i="5"/>
  <c r="O22" i="5"/>
  <c r="R22" i="5"/>
  <c r="Q18" i="5"/>
  <c r="P18" i="5"/>
  <c r="O18" i="5"/>
  <c r="R18" i="5"/>
  <c r="Q20" i="5"/>
  <c r="P20" i="5"/>
  <c r="O20" i="5"/>
  <c r="R20" i="5"/>
  <c r="O25" i="6"/>
  <c r="P25" i="6" s="1"/>
  <c r="Q25" i="6"/>
  <c r="Y6" i="5"/>
  <c r="W6" i="5"/>
  <c r="X6" i="5"/>
  <c r="Z6" i="5"/>
  <c r="Y10" i="5"/>
  <c r="X10" i="5"/>
  <c r="W10" i="5"/>
  <c r="Z10" i="5"/>
  <c r="Y22" i="5"/>
  <c r="X22" i="5"/>
  <c r="W22" i="5"/>
  <c r="Z22" i="5"/>
  <c r="Y18" i="5"/>
  <c r="X18" i="5"/>
  <c r="W18" i="5"/>
  <c r="Z18" i="5"/>
  <c r="F19" i="5"/>
  <c r="F21" i="5"/>
  <c r="F20" i="5"/>
  <c r="F10" i="5"/>
  <c r="F14" i="5"/>
  <c r="F8" i="5"/>
  <c r="F9" i="5"/>
  <c r="F18" i="5"/>
  <c r="F17" i="5"/>
  <c r="F15" i="5"/>
  <c r="F12" i="5"/>
  <c r="F16" i="5"/>
  <c r="F13" i="5"/>
  <c r="F7" i="5"/>
  <c r="F22" i="5"/>
  <c r="F6" i="5"/>
  <c r="F11" i="5"/>
  <c r="V32" i="6"/>
  <c r="W32" i="6"/>
  <c r="X32" i="6" s="1"/>
  <c r="Y32" i="6" s="1"/>
  <c r="Q8" i="5"/>
  <c r="O8" i="5"/>
  <c r="P8" i="5"/>
  <c r="R8" i="5"/>
  <c r="P13" i="5"/>
  <c r="Q13" i="5"/>
  <c r="O13" i="5"/>
  <c r="R13" i="5"/>
  <c r="P9" i="5"/>
  <c r="O9" i="5"/>
  <c r="Q9" i="5"/>
  <c r="R9" i="5"/>
  <c r="P11" i="5"/>
  <c r="O11" i="5"/>
  <c r="Q11" i="5"/>
  <c r="R11" i="5"/>
  <c r="X16" i="5"/>
  <c r="Y16" i="5"/>
  <c r="W16" i="5"/>
  <c r="Z16" i="5"/>
  <c r="W7" i="5"/>
  <c r="Y7" i="5"/>
  <c r="X7" i="5"/>
  <c r="Z7" i="5"/>
  <c r="X19" i="5"/>
  <c r="Y19" i="5"/>
  <c r="W19" i="5"/>
  <c r="Z19" i="5"/>
  <c r="X15" i="5"/>
  <c r="Y15" i="5"/>
  <c r="W15" i="5"/>
  <c r="Z15" i="5"/>
  <c r="Q26" i="6"/>
  <c r="Q16" i="5"/>
  <c r="P16" i="5"/>
  <c r="O16" i="5"/>
  <c r="R16" i="5"/>
  <c r="P21" i="5"/>
  <c r="Q21" i="5"/>
  <c r="O21" i="5"/>
  <c r="R21" i="5"/>
  <c r="P17" i="5"/>
  <c r="Q17" i="5"/>
  <c r="O17" i="5"/>
  <c r="R17" i="5"/>
  <c r="P19" i="5"/>
  <c r="Q19" i="5"/>
  <c r="O19" i="5"/>
  <c r="R19" i="5"/>
  <c r="Y20" i="5"/>
  <c r="X20" i="5"/>
  <c r="W20" i="5"/>
  <c r="Z20" i="5"/>
  <c r="Y14" i="5"/>
  <c r="X14" i="5"/>
  <c r="W14" i="5"/>
  <c r="Z14" i="5"/>
  <c r="X11" i="5"/>
  <c r="Y11" i="5"/>
  <c r="W11" i="5"/>
  <c r="Z11" i="5"/>
  <c r="W8" i="5"/>
  <c r="X8" i="5"/>
  <c r="Y8" i="5"/>
  <c r="Z8" i="5"/>
  <c r="Y17" i="5"/>
  <c r="X17" i="5"/>
  <c r="W17" i="5"/>
  <c r="Z17" i="5"/>
  <c r="D26" i="6"/>
  <c r="M27" i="6"/>
  <c r="N27" i="6"/>
  <c r="O27" i="6" s="1"/>
  <c r="P27" i="6" s="1"/>
  <c r="Q27" i="6"/>
  <c r="D27" i="6" l="1"/>
  <c r="E27" i="6"/>
  <c r="F27" i="6" s="1"/>
  <c r="G27" i="6" s="1"/>
  <c r="I22" i="5"/>
  <c r="H22" i="5"/>
  <c r="G22" i="5"/>
  <c r="J22" i="5"/>
  <c r="I12" i="5"/>
  <c r="H12" i="5"/>
  <c r="G12" i="5"/>
  <c r="J12" i="5"/>
  <c r="I9" i="5"/>
  <c r="G9" i="5"/>
  <c r="H9" i="5"/>
  <c r="J9" i="5"/>
  <c r="I20" i="5"/>
  <c r="H20" i="5"/>
  <c r="G20" i="5"/>
  <c r="J20" i="5"/>
  <c r="X23" i="5"/>
  <c r="T25" i="5" s="1"/>
  <c r="P23" i="5"/>
  <c r="L25" i="5" s="1"/>
  <c r="V33" i="6"/>
  <c r="W33" i="6"/>
  <c r="X33" i="6" s="1"/>
  <c r="Y33" i="6" s="1"/>
  <c r="H7" i="5"/>
  <c r="I7" i="5"/>
  <c r="G7" i="5"/>
  <c r="J7" i="5"/>
  <c r="H15" i="5"/>
  <c r="I15" i="5"/>
  <c r="G15" i="5"/>
  <c r="J15" i="5"/>
  <c r="I8" i="5"/>
  <c r="G8" i="5"/>
  <c r="H8" i="5"/>
  <c r="J8" i="5"/>
  <c r="H21" i="5"/>
  <c r="I21" i="5"/>
  <c r="G21" i="5"/>
  <c r="J21" i="5"/>
  <c r="W23" i="5"/>
  <c r="T24" i="5" s="1"/>
  <c r="O23" i="5"/>
  <c r="L24" i="5" s="1"/>
  <c r="I11" i="5"/>
  <c r="H11" i="5"/>
  <c r="G11" i="5"/>
  <c r="J11" i="5"/>
  <c r="H13" i="5"/>
  <c r="I13" i="5"/>
  <c r="G13" i="5"/>
  <c r="J13" i="5"/>
  <c r="H17" i="5"/>
  <c r="I17" i="5"/>
  <c r="G17" i="5"/>
  <c r="J17" i="5"/>
  <c r="H14" i="5"/>
  <c r="I14" i="5"/>
  <c r="G14" i="5"/>
  <c r="J14" i="5"/>
  <c r="I19" i="5"/>
  <c r="H19" i="5"/>
  <c r="G19" i="5"/>
  <c r="J19" i="5"/>
  <c r="Y23" i="5"/>
  <c r="T27" i="5" s="1"/>
  <c r="R23" i="5"/>
  <c r="L28" i="5" s="1"/>
  <c r="M28" i="6"/>
  <c r="E26" i="6"/>
  <c r="Z32" i="6"/>
  <c r="I6" i="5"/>
  <c r="H6" i="5"/>
  <c r="G6" i="5"/>
  <c r="G23" i="5" s="1"/>
  <c r="D24" i="5" s="1"/>
  <c r="J6" i="5"/>
  <c r="I16" i="5"/>
  <c r="H16" i="5"/>
  <c r="G16" i="5"/>
  <c r="J16" i="5"/>
  <c r="I18" i="5"/>
  <c r="H18" i="5"/>
  <c r="G18" i="5"/>
  <c r="J18" i="5"/>
  <c r="I10" i="5"/>
  <c r="G10" i="5"/>
  <c r="H10" i="5"/>
  <c r="J10" i="5"/>
  <c r="Z23" i="5"/>
  <c r="T28" i="5" s="1"/>
  <c r="Q23" i="5"/>
  <c r="L27" i="5" s="1"/>
  <c r="T26" i="5" l="1"/>
  <c r="F26" i="6"/>
  <c r="G26" i="6" s="1"/>
  <c r="H26" i="6"/>
  <c r="H23" i="5"/>
  <c r="D25" i="5" s="1"/>
  <c r="D26" i="5" s="1"/>
  <c r="M29" i="6"/>
  <c r="Z33" i="6"/>
  <c r="I23" i="5"/>
  <c r="D27" i="5" s="1"/>
  <c r="N28" i="6"/>
  <c r="V34" i="6"/>
  <c r="D28" i="6"/>
  <c r="J23" i="5"/>
  <c r="D28" i="5" s="1"/>
  <c r="AE25" i="5" s="1"/>
  <c r="AR32" i="5" s="1"/>
  <c r="AG25" i="5"/>
  <c r="AV31" i="5" s="1"/>
  <c r="L26" i="5"/>
  <c r="AF25" i="5" s="1"/>
  <c r="AP31" i="5" s="1"/>
  <c r="H27" i="6"/>
  <c r="D29" i="6" l="1"/>
  <c r="E29" i="6"/>
  <c r="F29" i="6" s="1"/>
  <c r="G29" i="6" s="1"/>
  <c r="M30" i="6"/>
  <c r="V35" i="6"/>
  <c r="O28" i="6"/>
  <c r="P28" i="6" s="1"/>
  <c r="Q28" i="6"/>
  <c r="E28" i="6"/>
  <c r="W34" i="6"/>
  <c r="N29" i="6"/>
  <c r="F28" i="6" l="1"/>
  <c r="G28" i="6" s="1"/>
  <c r="H28" i="6"/>
  <c r="V36" i="6"/>
  <c r="W36" i="6"/>
  <c r="X36" i="6" s="1"/>
  <c r="Y36" i="6" s="1"/>
  <c r="M31" i="6"/>
  <c r="N31" i="6"/>
  <c r="O31" i="6" s="1"/>
  <c r="P31" i="6" s="1"/>
  <c r="Q31" i="6"/>
  <c r="W35" i="6"/>
  <c r="N30" i="6"/>
  <c r="D30" i="6"/>
  <c r="O29" i="6"/>
  <c r="P29" i="6" s="1"/>
  <c r="Q29" i="6"/>
  <c r="X34" i="6"/>
  <c r="Y34" i="6" s="1"/>
  <c r="Z34" i="6"/>
  <c r="H29" i="6"/>
  <c r="V37" i="6" l="1"/>
  <c r="W37" i="6"/>
  <c r="X37" i="6" s="1"/>
  <c r="Y37" i="6" s="1"/>
  <c r="D31" i="6"/>
  <c r="E31" i="6" s="1"/>
  <c r="O30" i="6"/>
  <c r="P30" i="6" s="1"/>
  <c r="Q30" i="6"/>
  <c r="M32" i="6"/>
  <c r="E30" i="6"/>
  <c r="X35" i="6"/>
  <c r="Y35" i="6" s="1"/>
  <c r="Z35" i="6"/>
  <c r="Z36" i="6"/>
  <c r="F31" i="6" l="1"/>
  <c r="G31" i="6" s="1"/>
  <c r="H31" i="6"/>
  <c r="F30" i="6"/>
  <c r="G30" i="6" s="1"/>
  <c r="H30" i="6"/>
  <c r="M33" i="6"/>
  <c r="N33" i="6"/>
  <c r="O33" i="6" s="1"/>
  <c r="P33" i="6" s="1"/>
  <c r="Z37" i="6"/>
  <c r="N32" i="6"/>
  <c r="D32" i="6"/>
  <c r="E32" i="6" s="1"/>
  <c r="V38" i="6"/>
  <c r="W38" i="6"/>
  <c r="X38" i="6" s="1"/>
  <c r="Y38" i="6" s="1"/>
  <c r="F32" i="6" l="1"/>
  <c r="G32" i="6" s="1"/>
  <c r="H32" i="6"/>
  <c r="D33" i="6"/>
  <c r="V39" i="6"/>
  <c r="Q33" i="6"/>
  <c r="Z38" i="6"/>
  <c r="O32" i="6"/>
  <c r="P32" i="6" s="1"/>
  <c r="Q32" i="6"/>
  <c r="M34" i="6"/>
  <c r="N34" i="6" s="1"/>
  <c r="O34" i="6" l="1"/>
  <c r="P34" i="6" s="1"/>
  <c r="Q34" i="6"/>
  <c r="D34" i="6"/>
  <c r="V40" i="6"/>
  <c r="W40" i="6"/>
  <c r="X40" i="6" s="1"/>
  <c r="Y40" i="6" s="1"/>
  <c r="W39" i="6"/>
  <c r="M35" i="6"/>
  <c r="N35" i="6"/>
  <c r="O35" i="6" s="1"/>
  <c r="P35" i="6" s="1"/>
  <c r="E33" i="6"/>
  <c r="D35" i="6" l="1"/>
  <c r="E35" i="6"/>
  <c r="F35" i="6" s="1"/>
  <c r="G35" i="6" s="1"/>
  <c r="Q35" i="6"/>
  <c r="V41" i="6"/>
  <c r="W41" i="6"/>
  <c r="M36" i="6"/>
  <c r="Z40" i="6"/>
  <c r="F33" i="6"/>
  <c r="G33" i="6" s="1"/>
  <c r="H33" i="6"/>
  <c r="X39" i="6"/>
  <c r="Y39" i="6" s="1"/>
  <c r="Z39" i="6"/>
  <c r="E34" i="6"/>
  <c r="F34" i="6" l="1"/>
  <c r="G34" i="6" s="1"/>
  <c r="H34" i="6"/>
  <c r="M37" i="6"/>
  <c r="N37" i="6" s="1"/>
  <c r="V42" i="6"/>
  <c r="W42" i="6"/>
  <c r="X42" i="6" s="1"/>
  <c r="Y42" i="6" s="1"/>
  <c r="D36" i="6"/>
  <c r="E36" i="6"/>
  <c r="F36" i="6" s="1"/>
  <c r="G36" i="6" s="1"/>
  <c r="X41" i="6"/>
  <c r="Y41" i="6"/>
  <c r="N36" i="6"/>
  <c r="Z41" i="6"/>
  <c r="H35" i="6"/>
  <c r="O37" i="6" l="1"/>
  <c r="P37" i="6" s="1"/>
  <c r="Q37" i="6"/>
  <c r="Z42" i="6"/>
  <c r="M38" i="6"/>
  <c r="O36" i="6"/>
  <c r="P36" i="6" s="1"/>
  <c r="Q36" i="6"/>
  <c r="V43" i="6"/>
  <c r="W43" i="6"/>
  <c r="X43" i="6" s="1"/>
  <c r="Y43" i="6" s="1"/>
  <c r="Z43" i="6"/>
  <c r="H37" i="6"/>
  <c r="D37" i="6"/>
  <c r="E37" i="6"/>
  <c r="F37" i="6" s="1"/>
  <c r="G37" i="6" s="1"/>
  <c r="H36" i="6"/>
  <c r="M39" i="6" l="1"/>
  <c r="N39" i="6"/>
  <c r="N38" i="6"/>
  <c r="D38" i="6"/>
  <c r="E38" i="6"/>
  <c r="F38" i="6" s="1"/>
  <c r="G38" i="6" s="1"/>
  <c r="V44" i="6"/>
  <c r="O38" i="6" l="1"/>
  <c r="P38" i="6" s="1"/>
  <c r="Q38" i="6"/>
  <c r="O39" i="6"/>
  <c r="P39" i="6"/>
  <c r="V45" i="6"/>
  <c r="D39" i="6"/>
  <c r="E39" i="6" s="1"/>
  <c r="Q39" i="6"/>
  <c r="W44" i="6"/>
  <c r="H38" i="6"/>
  <c r="M40" i="6"/>
  <c r="F39" i="6" l="1"/>
  <c r="G39" i="6" s="1"/>
  <c r="H39" i="6"/>
  <c r="M41" i="6"/>
  <c r="X44" i="6"/>
  <c r="Y44" i="6" s="1"/>
  <c r="Z44" i="6"/>
  <c r="W46" i="6"/>
  <c r="X46" i="6" s="1"/>
  <c r="Y46" i="6" s="1"/>
  <c r="V46" i="6"/>
  <c r="N40" i="6"/>
  <c r="H40" i="6"/>
  <c r="D40" i="6"/>
  <c r="E40" i="6"/>
  <c r="W45" i="6"/>
  <c r="M42" i="6" l="1"/>
  <c r="N42" i="6"/>
  <c r="O42" i="6" s="1"/>
  <c r="P42" i="6" s="1"/>
  <c r="O40" i="6"/>
  <c r="P40" i="6" s="1"/>
  <c r="Q40" i="6"/>
  <c r="F40" i="6"/>
  <c r="G40" i="6"/>
  <c r="V47" i="6"/>
  <c r="X45" i="6"/>
  <c r="Y45" i="6" s="1"/>
  <c r="Z45" i="6"/>
  <c r="D41" i="6"/>
  <c r="E41" i="6"/>
  <c r="F41" i="6" s="1"/>
  <c r="G41" i="6" s="1"/>
  <c r="Z46" i="6"/>
  <c r="N41" i="6"/>
  <c r="V48" i="6" l="1"/>
  <c r="D42" i="6"/>
  <c r="E42" i="6" s="1"/>
  <c r="W47" i="6"/>
  <c r="Q42" i="6"/>
  <c r="O41" i="6"/>
  <c r="P41" i="6" s="1"/>
  <c r="Q41" i="6"/>
  <c r="H41" i="6"/>
  <c r="N43" i="6"/>
  <c r="O43" i="6" s="1"/>
  <c r="P43" i="6" s="1"/>
  <c r="M43" i="6"/>
  <c r="F42" i="6" l="1"/>
  <c r="G42" i="6" s="1"/>
  <c r="H42" i="6"/>
  <c r="X47" i="6"/>
  <c r="Y47" i="6" s="1"/>
  <c r="Z47" i="6"/>
  <c r="V49" i="6"/>
  <c r="Q43" i="6"/>
  <c r="M44" i="6"/>
  <c r="N44" i="6"/>
  <c r="O44" i="6" s="1"/>
  <c r="P44" i="6" s="1"/>
  <c r="D43" i="6"/>
  <c r="E43" i="6" s="1"/>
  <c r="W48" i="6"/>
  <c r="F43" i="6" l="1"/>
  <c r="G43" i="6" s="1"/>
  <c r="H43" i="6"/>
  <c r="V50" i="6"/>
  <c r="W50" i="6" s="1"/>
  <c r="M45" i="6"/>
  <c r="N45" i="6" s="1"/>
  <c r="W49" i="6"/>
  <c r="X48" i="6"/>
  <c r="Y48" i="6" s="1"/>
  <c r="Z48" i="6"/>
  <c r="D44" i="6"/>
  <c r="Q44" i="6"/>
  <c r="O45" i="6" l="1"/>
  <c r="P45" i="6" s="1"/>
  <c r="Q45" i="6"/>
  <c r="X50" i="6"/>
  <c r="Y50" i="6" s="1"/>
  <c r="Z50" i="6"/>
  <c r="M46" i="6"/>
  <c r="D45" i="6"/>
  <c r="E45" i="6" s="1"/>
  <c r="E44" i="6"/>
  <c r="X49" i="6"/>
  <c r="Y49" i="6" s="1"/>
  <c r="Z49" i="6"/>
  <c r="V51" i="6"/>
  <c r="W51" i="6"/>
  <c r="X51" i="6" s="1"/>
  <c r="Y51" i="6" s="1"/>
  <c r="F45" i="6" l="1"/>
  <c r="G45" i="6" s="1"/>
  <c r="H45" i="6"/>
  <c r="Z51" i="6"/>
  <c r="M47" i="6"/>
  <c r="N47" i="6"/>
  <c r="O47" i="6" s="1"/>
  <c r="P47" i="6" s="1"/>
  <c r="V52" i="6"/>
  <c r="W52" i="6"/>
  <c r="X52" i="6" s="1"/>
  <c r="Y52" i="6" s="1"/>
  <c r="N46" i="6"/>
  <c r="F44" i="6"/>
  <c r="G44" i="6" s="1"/>
  <c r="H44" i="6"/>
  <c r="D46" i="6"/>
  <c r="E46" i="6" s="1"/>
  <c r="F46" i="6" l="1"/>
  <c r="G46" i="6" s="1"/>
  <c r="H46" i="6"/>
  <c r="Q47" i="6"/>
  <c r="V53" i="6"/>
  <c r="D47" i="6"/>
  <c r="O46" i="6"/>
  <c r="P46" i="6" s="1"/>
  <c r="Q46" i="6"/>
  <c r="Z52" i="6"/>
  <c r="M48" i="6"/>
  <c r="N48" i="6"/>
  <c r="O48" i="6" s="1"/>
  <c r="P48" i="6" s="1"/>
  <c r="V54" i="6" l="1"/>
  <c r="W54" i="6"/>
  <c r="X54" i="6" s="1"/>
  <c r="Y54" i="6" s="1"/>
  <c r="H48" i="6"/>
  <c r="D48" i="6"/>
  <c r="E48" i="6"/>
  <c r="F48" i="6" s="1"/>
  <c r="G48" i="6" s="1"/>
  <c r="Q48" i="6"/>
  <c r="M49" i="6"/>
  <c r="N49" i="6" s="1"/>
  <c r="E47" i="6"/>
  <c r="W53" i="6"/>
  <c r="O49" i="6" l="1"/>
  <c r="P49" i="6" s="1"/>
  <c r="Q49" i="6"/>
  <c r="X53" i="6"/>
  <c r="Y53" i="6" s="1"/>
  <c r="Z53" i="6"/>
  <c r="F47" i="6"/>
  <c r="G47" i="6" s="1"/>
  <c r="H47" i="6"/>
  <c r="V55" i="6"/>
  <c r="M50" i="6"/>
  <c r="N50" i="6"/>
  <c r="O50" i="6" s="1"/>
  <c r="P50" i="6" s="1"/>
  <c r="D49" i="6"/>
  <c r="E49" i="6"/>
  <c r="F49" i="6" s="1"/>
  <c r="G49" i="6" s="1"/>
  <c r="Z54" i="6"/>
  <c r="V56" i="6" l="1"/>
  <c r="W56" i="6"/>
  <c r="X56" i="6" s="1"/>
  <c r="Y56" i="6" s="1"/>
  <c r="Q50" i="6"/>
  <c r="W55" i="6"/>
  <c r="D50" i="6"/>
  <c r="E50" i="6"/>
  <c r="F50" i="6" s="1"/>
  <c r="G50" i="6" s="1"/>
  <c r="M51" i="6"/>
  <c r="H49" i="6"/>
  <c r="D51" i="6" l="1"/>
  <c r="E51" i="6"/>
  <c r="F51" i="6" s="1"/>
  <c r="G51" i="6" s="1"/>
  <c r="Z56" i="6"/>
  <c r="H50" i="6"/>
  <c r="M52" i="6"/>
  <c r="N52" i="6"/>
  <c r="O52" i="6" s="1"/>
  <c r="P52" i="6" s="1"/>
  <c r="N51" i="6"/>
  <c r="X55" i="6"/>
  <c r="Y55" i="6" s="1"/>
  <c r="Z55" i="6"/>
  <c r="W57" i="6"/>
  <c r="X57" i="6" s="1"/>
  <c r="Y57" i="6" s="1"/>
  <c r="V57" i="6"/>
  <c r="M53" i="6" l="1"/>
  <c r="N53" i="6"/>
  <c r="O53" i="6" s="1"/>
  <c r="P53" i="6" s="1"/>
  <c r="V58" i="6"/>
  <c r="W58" i="6"/>
  <c r="X58" i="6" s="1"/>
  <c r="Y58" i="6" s="1"/>
  <c r="Q52" i="6"/>
  <c r="D52" i="6"/>
  <c r="E52" i="6"/>
  <c r="F52" i="6" s="1"/>
  <c r="G52" i="6" s="1"/>
  <c r="Z57" i="6"/>
  <c r="O51" i="6"/>
  <c r="P51" i="6" s="1"/>
  <c r="Q51" i="6"/>
  <c r="H51" i="6"/>
  <c r="Z58" i="6" l="1"/>
  <c r="H52" i="6"/>
  <c r="Q53" i="6"/>
  <c r="H53" i="6"/>
  <c r="D53" i="6"/>
  <c r="E53" i="6"/>
  <c r="F53" i="6" s="1"/>
  <c r="G53" i="6" s="1"/>
  <c r="V59" i="6"/>
  <c r="M54" i="6"/>
  <c r="M55" i="6" l="1"/>
  <c r="V60" i="6"/>
  <c r="W60" i="6" s="1"/>
  <c r="N54" i="6"/>
  <c r="W59" i="6"/>
  <c r="D54" i="6"/>
  <c r="E54" i="6"/>
  <c r="F54" i="6" s="1"/>
  <c r="G54" i="6" s="1"/>
  <c r="X60" i="6" l="1"/>
  <c r="Y60" i="6" s="1"/>
  <c r="Z60" i="6"/>
  <c r="X59" i="6"/>
  <c r="Y59" i="6" s="1"/>
  <c r="Z59" i="6"/>
  <c r="O54" i="6"/>
  <c r="P54" i="6" s="1"/>
  <c r="Q54" i="6"/>
  <c r="N56" i="6"/>
  <c r="O56" i="6" s="1"/>
  <c r="P56" i="6" s="1"/>
  <c r="M56" i="6"/>
  <c r="D55" i="6"/>
  <c r="E55" i="6" s="1"/>
  <c r="V61" i="6"/>
  <c r="H54" i="6"/>
  <c r="N55" i="6"/>
  <c r="F55" i="6" l="1"/>
  <c r="G55" i="6" s="1"/>
  <c r="H55" i="6"/>
  <c r="Q56" i="6"/>
  <c r="H56" i="6"/>
  <c r="D56" i="6"/>
  <c r="E56" i="6"/>
  <c r="F56" i="6" s="1"/>
  <c r="G56" i="6" s="1"/>
  <c r="V62" i="6"/>
  <c r="O55" i="6"/>
  <c r="P55" i="6" s="1"/>
  <c r="Q55" i="6"/>
  <c r="W61" i="6"/>
  <c r="M57" i="6"/>
  <c r="N57" i="6"/>
  <c r="O57" i="6" s="1"/>
  <c r="P57" i="6" s="1"/>
  <c r="V63" i="6" l="1"/>
  <c r="W63" i="6" s="1"/>
  <c r="X61" i="6"/>
  <c r="Y61" i="6" s="1"/>
  <c r="Z61" i="6"/>
  <c r="Q57" i="6"/>
  <c r="M58" i="6"/>
  <c r="N58" i="6"/>
  <c r="O58" i="6" s="1"/>
  <c r="P58" i="6" s="1"/>
  <c r="W62" i="6"/>
  <c r="D57" i="6"/>
  <c r="E57" i="6"/>
  <c r="F57" i="6" s="1"/>
  <c r="G57" i="6" s="1"/>
  <c r="X63" i="6" l="1"/>
  <c r="Y63" i="6" s="1"/>
  <c r="Z63" i="6"/>
  <c r="D58" i="6"/>
  <c r="Q58" i="6"/>
  <c r="H57" i="6"/>
  <c r="N59" i="6"/>
  <c r="O59" i="6" s="1"/>
  <c r="P59" i="6" s="1"/>
  <c r="M59" i="6"/>
  <c r="X62" i="6"/>
  <c r="Y62" i="6" s="1"/>
  <c r="Z62" i="6"/>
  <c r="V64" i="6"/>
  <c r="D59" i="6" l="1"/>
  <c r="E59" i="6"/>
  <c r="F59" i="6" s="1"/>
  <c r="G59" i="6" s="1"/>
  <c r="Q59" i="6"/>
  <c r="V65" i="6"/>
  <c r="W64" i="6"/>
  <c r="M60" i="6"/>
  <c r="N60" i="6" s="1"/>
  <c r="E58" i="6"/>
  <c r="O60" i="6" l="1"/>
  <c r="P60" i="6" s="1"/>
  <c r="Q60" i="6"/>
  <c r="X64" i="6"/>
  <c r="Y64" i="6" s="1"/>
  <c r="Z64" i="6"/>
  <c r="V66" i="6"/>
  <c r="W66" i="6" s="1"/>
  <c r="D60" i="6"/>
  <c r="E60" i="6" s="1"/>
  <c r="F58" i="6"/>
  <c r="G58" i="6" s="1"/>
  <c r="H58" i="6"/>
  <c r="M61" i="6"/>
  <c r="W65" i="6"/>
  <c r="H59" i="6"/>
  <c r="F60" i="6" l="1"/>
  <c r="G60" i="6" s="1"/>
  <c r="H60" i="6"/>
  <c r="X66" i="6"/>
  <c r="Y66" i="6" s="1"/>
  <c r="Z66" i="6"/>
  <c r="X65" i="6"/>
  <c r="Y65" i="6" s="1"/>
  <c r="Z65" i="6"/>
  <c r="M62" i="6"/>
  <c r="N62" i="6"/>
  <c r="O62" i="6" s="1"/>
  <c r="P62" i="6" s="1"/>
  <c r="N61" i="6"/>
  <c r="D61" i="6"/>
  <c r="V67" i="6"/>
  <c r="W67" i="6"/>
  <c r="X67" i="6" s="1"/>
  <c r="Y67" i="6" s="1"/>
  <c r="M63" i="6" l="1"/>
  <c r="N63" i="6"/>
  <c r="O63" i="6" s="1"/>
  <c r="P63" i="6" s="1"/>
  <c r="V68" i="6"/>
  <c r="Z67" i="6"/>
  <c r="O61" i="6"/>
  <c r="P61" i="6" s="1"/>
  <c r="Q61" i="6"/>
  <c r="D62" i="6"/>
  <c r="E62" i="6"/>
  <c r="F62" i="6" s="1"/>
  <c r="G62" i="6" s="1"/>
  <c r="E61" i="6"/>
  <c r="Q62" i="6"/>
  <c r="V69" i="6" l="1"/>
  <c r="W69" i="6"/>
  <c r="X69" i="6" s="1"/>
  <c r="Y69" i="6" s="1"/>
  <c r="D63" i="6"/>
  <c r="E63" i="6" s="1"/>
  <c r="H62" i="6"/>
  <c r="Q63" i="6"/>
  <c r="F61" i="6"/>
  <c r="G61" i="6" s="1"/>
  <c r="H61" i="6"/>
  <c r="W68" i="6"/>
  <c r="N64" i="6"/>
  <c r="O64" i="6" s="1"/>
  <c r="P64" i="6" s="1"/>
  <c r="M64" i="6"/>
  <c r="F63" i="6" l="1"/>
  <c r="G63" i="6" s="1"/>
  <c r="H63" i="6"/>
  <c r="X68" i="6"/>
  <c r="Y68" i="6" s="1"/>
  <c r="Z68" i="6"/>
  <c r="Q64" i="6"/>
  <c r="Z69" i="6"/>
  <c r="N65" i="6"/>
  <c r="O65" i="6" s="1"/>
  <c r="P65" i="6" s="1"/>
  <c r="M65" i="6"/>
  <c r="D64" i="6"/>
  <c r="E64" i="6" s="1"/>
  <c r="V70" i="6"/>
  <c r="F64" i="6" l="1"/>
  <c r="G64" i="6" s="1"/>
  <c r="H64" i="6"/>
  <c r="Q65" i="6"/>
  <c r="W71" i="6"/>
  <c r="X71" i="6" s="1"/>
  <c r="Y71" i="6" s="1"/>
  <c r="V71" i="6"/>
  <c r="D65" i="6"/>
  <c r="W70" i="6"/>
  <c r="M66" i="6"/>
  <c r="N66" i="6"/>
  <c r="O66" i="6" s="1"/>
  <c r="P66" i="6" s="1"/>
  <c r="Q66" i="6" l="1"/>
  <c r="D66" i="6"/>
  <c r="E66" i="6"/>
  <c r="F66" i="6" s="1"/>
  <c r="G66" i="6" s="1"/>
  <c r="M67" i="6"/>
  <c r="X70" i="6"/>
  <c r="Y70" i="6" s="1"/>
  <c r="Z70" i="6"/>
  <c r="Z71" i="6"/>
  <c r="E65" i="6"/>
  <c r="V72" i="6"/>
  <c r="D67" i="6" l="1"/>
  <c r="E67" i="6"/>
  <c r="F67" i="6" s="1"/>
  <c r="G67" i="6" s="1"/>
  <c r="F65" i="6"/>
  <c r="G65" i="6" s="1"/>
  <c r="H65" i="6"/>
  <c r="H66" i="6"/>
  <c r="V73" i="6"/>
  <c r="M68" i="6"/>
  <c r="N68" i="6"/>
  <c r="O68" i="6" s="1"/>
  <c r="P68" i="6" s="1"/>
  <c r="W72" i="6"/>
  <c r="N67" i="6"/>
  <c r="Q68" i="6" l="1"/>
  <c r="V74" i="6"/>
  <c r="W74" i="6"/>
  <c r="X74" i="6" s="1"/>
  <c r="Y74" i="6" s="1"/>
  <c r="O67" i="6"/>
  <c r="P67" i="6" s="1"/>
  <c r="Q67" i="6"/>
  <c r="N69" i="6"/>
  <c r="O69" i="6" s="1"/>
  <c r="P69" i="6" s="1"/>
  <c r="M69" i="6"/>
  <c r="D68" i="6"/>
  <c r="E68" i="6"/>
  <c r="F68" i="6" s="1"/>
  <c r="G68" i="6" s="1"/>
  <c r="X72" i="6"/>
  <c r="Y72" i="6" s="1"/>
  <c r="Z72" i="6"/>
  <c r="W73" i="6"/>
  <c r="H67" i="6"/>
  <c r="Z74" i="6" l="1"/>
  <c r="X73" i="6"/>
  <c r="Y73" i="6" s="1"/>
  <c r="Z73" i="6"/>
  <c r="H69" i="6"/>
  <c r="D69" i="6"/>
  <c r="E69" i="6"/>
  <c r="F69" i="6" s="1"/>
  <c r="G69" i="6" s="1"/>
  <c r="H68" i="6"/>
  <c r="V75" i="6"/>
  <c r="Q69" i="6"/>
  <c r="M70" i="6"/>
  <c r="M71" i="6" l="1"/>
  <c r="N71" i="6"/>
  <c r="O71" i="6" s="1"/>
  <c r="P71" i="6" s="1"/>
  <c r="W76" i="6"/>
  <c r="X76" i="6" s="1"/>
  <c r="Y76" i="6" s="1"/>
  <c r="V76" i="6"/>
  <c r="N70" i="6"/>
  <c r="W75" i="6"/>
  <c r="D70" i="6"/>
  <c r="E70" i="6"/>
  <c r="F70" i="6" s="1"/>
  <c r="G70" i="6" s="1"/>
  <c r="X75" i="6" l="1"/>
  <c r="Y75" i="6" s="1"/>
  <c r="Z75" i="6"/>
  <c r="O70" i="6"/>
  <c r="P70" i="6" s="1"/>
  <c r="Q70" i="6"/>
  <c r="D71" i="6"/>
  <c r="E71" i="6"/>
  <c r="F71" i="6" s="1"/>
  <c r="G71" i="6" s="1"/>
  <c r="Z76" i="6"/>
  <c r="M72" i="6"/>
  <c r="N72" i="6"/>
  <c r="O72" i="6" s="1"/>
  <c r="P72" i="6" s="1"/>
  <c r="H70" i="6"/>
  <c r="V77" i="6"/>
  <c r="W77" i="6" s="1"/>
  <c r="Q71" i="6"/>
  <c r="X77" i="6" l="1"/>
  <c r="Y77" i="6" s="1"/>
  <c r="Z77" i="6"/>
  <c r="Q72" i="6"/>
  <c r="D72" i="6"/>
  <c r="E72" i="6" s="1"/>
  <c r="V78" i="6"/>
  <c r="W78" i="6" s="1"/>
  <c r="M73" i="6"/>
  <c r="H71" i="6"/>
  <c r="F72" i="6" l="1"/>
  <c r="G72" i="6" s="1"/>
  <c r="H72" i="6"/>
  <c r="X78" i="6"/>
  <c r="Y78" i="6" s="1"/>
  <c r="Z78" i="6"/>
  <c r="M74" i="6"/>
  <c r="N73" i="6"/>
  <c r="V79" i="6"/>
  <c r="D73" i="6"/>
  <c r="E73" i="6" s="1"/>
  <c r="F73" i="6" l="1"/>
  <c r="G73" i="6" s="1"/>
  <c r="H73" i="6"/>
  <c r="V80" i="6"/>
  <c r="O73" i="6"/>
  <c r="P73" i="6" s="1"/>
  <c r="Q73" i="6"/>
  <c r="M75" i="6"/>
  <c r="N75" i="6" s="1"/>
  <c r="N74" i="6"/>
  <c r="D74" i="6"/>
  <c r="E74" i="6" s="1"/>
  <c r="W79" i="6"/>
  <c r="O75" i="6" l="1"/>
  <c r="P75" i="6" s="1"/>
  <c r="Q75" i="6"/>
  <c r="F74" i="6"/>
  <c r="G74" i="6" s="1"/>
  <c r="H74" i="6"/>
  <c r="O74" i="6"/>
  <c r="P74" i="6" s="1"/>
  <c r="Q74" i="6"/>
  <c r="W81" i="6"/>
  <c r="X81" i="6" s="1"/>
  <c r="Y81" i="6" s="1"/>
  <c r="V81" i="6"/>
  <c r="X79" i="6"/>
  <c r="Y79" i="6" s="1"/>
  <c r="Z79" i="6"/>
  <c r="D75" i="6"/>
  <c r="E75" i="6"/>
  <c r="F75" i="6" s="1"/>
  <c r="G75" i="6" s="1"/>
  <c r="M76" i="6"/>
  <c r="W80" i="6"/>
  <c r="H75" i="6" l="1"/>
  <c r="Z81" i="6"/>
  <c r="M77" i="6"/>
  <c r="X80" i="6"/>
  <c r="Y80" i="6" s="1"/>
  <c r="Z80" i="6"/>
  <c r="N76" i="6"/>
  <c r="D76" i="6"/>
  <c r="E76" i="6"/>
  <c r="F76" i="6" s="1"/>
  <c r="G76" i="6" s="1"/>
  <c r="V82" i="6"/>
  <c r="O76" i="6" l="1"/>
  <c r="P76" i="6" s="1"/>
  <c r="Q76" i="6"/>
  <c r="N78" i="6"/>
  <c r="O78" i="6" s="1"/>
  <c r="P78" i="6" s="1"/>
  <c r="M78" i="6"/>
  <c r="V83" i="6"/>
  <c r="D77" i="6"/>
  <c r="E77" i="6"/>
  <c r="F77" i="6" s="1"/>
  <c r="G77" i="6" s="1"/>
  <c r="W82" i="6"/>
  <c r="H76" i="6"/>
  <c r="N77" i="6"/>
  <c r="X82" i="6" l="1"/>
  <c r="Y82" i="6" s="1"/>
  <c r="Z82" i="6"/>
  <c r="V84" i="6"/>
  <c r="Q78" i="6"/>
  <c r="D78" i="6"/>
  <c r="W83" i="6"/>
  <c r="O77" i="6"/>
  <c r="P77" i="6" s="1"/>
  <c r="Q77" i="6"/>
  <c r="H77" i="6"/>
  <c r="M79" i="6"/>
  <c r="N79" i="6"/>
  <c r="O79" i="6" s="1"/>
  <c r="P79" i="6" s="1"/>
  <c r="D79" i="6" l="1"/>
  <c r="E79" i="6" s="1"/>
  <c r="V85" i="6"/>
  <c r="W85" i="6"/>
  <c r="X85" i="6" s="1"/>
  <c r="Y85" i="6" s="1"/>
  <c r="N80" i="6"/>
  <c r="O80" i="6" s="1"/>
  <c r="P80" i="6" s="1"/>
  <c r="M80" i="6"/>
  <c r="X83" i="6"/>
  <c r="Y83" i="6" s="1"/>
  <c r="Z83" i="6"/>
  <c r="Q79" i="6"/>
  <c r="E78" i="6"/>
  <c r="W84" i="6"/>
  <c r="F79" i="6" l="1"/>
  <c r="G79" i="6" s="1"/>
  <c r="H79" i="6"/>
  <c r="V86" i="6"/>
  <c r="W86" i="6"/>
  <c r="X86" i="6" s="1"/>
  <c r="Y86" i="6" s="1"/>
  <c r="Q80" i="6"/>
  <c r="D80" i="6"/>
  <c r="X84" i="6"/>
  <c r="Y84" i="6" s="1"/>
  <c r="Z84" i="6"/>
  <c r="F78" i="6"/>
  <c r="G78" i="6" s="1"/>
  <c r="H78" i="6"/>
  <c r="M81" i="6"/>
  <c r="N81" i="6"/>
  <c r="O81" i="6" s="1"/>
  <c r="P81" i="6" s="1"/>
  <c r="Z85" i="6"/>
  <c r="W87" i="6" l="1"/>
  <c r="X87" i="6" s="1"/>
  <c r="Y87" i="6" s="1"/>
  <c r="V87" i="6"/>
  <c r="D81" i="6"/>
  <c r="E81" i="6" s="1"/>
  <c r="M82" i="6"/>
  <c r="N82" i="6" s="1"/>
  <c r="Q81" i="6"/>
  <c r="E80" i="6"/>
  <c r="Z86" i="6"/>
  <c r="O82" i="6" l="1"/>
  <c r="P82" i="6" s="1"/>
  <c r="Q82" i="6"/>
  <c r="F81" i="6"/>
  <c r="G81" i="6" s="1"/>
  <c r="H81" i="6"/>
  <c r="F80" i="6"/>
  <c r="G80" i="6" s="1"/>
  <c r="H80" i="6"/>
  <c r="Z87" i="6"/>
  <c r="W88" i="6"/>
  <c r="X88" i="6" s="1"/>
  <c r="Y88" i="6" s="1"/>
  <c r="V88" i="6"/>
  <c r="M83" i="6"/>
  <c r="D82" i="6"/>
  <c r="E82" i="6"/>
  <c r="F82" i="6" s="1"/>
  <c r="G82" i="6" s="1"/>
  <c r="D83" i="6" l="1"/>
  <c r="E83" i="6"/>
  <c r="F83" i="6" s="1"/>
  <c r="G83" i="6" s="1"/>
  <c r="M84" i="6"/>
  <c r="N84" i="6"/>
  <c r="O84" i="6" s="1"/>
  <c r="P84" i="6" s="1"/>
  <c r="H82" i="6"/>
  <c r="Z88" i="6"/>
  <c r="N83" i="6"/>
  <c r="V89" i="6"/>
  <c r="W89" i="6"/>
  <c r="X89" i="6" s="1"/>
  <c r="Y89" i="6" s="1"/>
  <c r="Z89" i="6" l="1"/>
  <c r="Q84" i="6"/>
  <c r="D84" i="6"/>
  <c r="V90" i="6"/>
  <c r="O83" i="6"/>
  <c r="P83" i="6" s="1"/>
  <c r="Q83" i="6"/>
  <c r="M85" i="6"/>
  <c r="H83" i="6"/>
  <c r="V91" i="6" l="1"/>
  <c r="D85" i="6"/>
  <c r="E85" i="6"/>
  <c r="F85" i="6" s="1"/>
  <c r="G85" i="6" s="1"/>
  <c r="M86" i="6"/>
  <c r="W90" i="6"/>
  <c r="N85" i="6"/>
  <c r="E84" i="6"/>
  <c r="F84" i="6" l="1"/>
  <c r="G84" i="6" s="1"/>
  <c r="H84" i="6"/>
  <c r="M87" i="6"/>
  <c r="N87" i="6" s="1"/>
  <c r="H85" i="6"/>
  <c r="O85" i="6"/>
  <c r="P85" i="6" s="1"/>
  <c r="Q85" i="6"/>
  <c r="N86" i="6"/>
  <c r="V92" i="6"/>
  <c r="W92" i="6"/>
  <c r="X92" i="6" s="1"/>
  <c r="Y92" i="6" s="1"/>
  <c r="X90" i="6"/>
  <c r="Y90" i="6" s="1"/>
  <c r="Z90" i="6"/>
  <c r="W91" i="6"/>
  <c r="D86" i="6"/>
  <c r="O87" i="6" l="1"/>
  <c r="P87" i="6" s="1"/>
  <c r="Q87" i="6"/>
  <c r="D87" i="6"/>
  <c r="Z92" i="6"/>
  <c r="M88" i="6"/>
  <c r="X91" i="6"/>
  <c r="Y91" i="6" s="1"/>
  <c r="Z91" i="6"/>
  <c r="E86" i="6"/>
  <c r="V93" i="6"/>
  <c r="W93" i="6"/>
  <c r="X93" i="6" s="1"/>
  <c r="Y93" i="6" s="1"/>
  <c r="O86" i="6"/>
  <c r="P86" i="6" s="1"/>
  <c r="Q86" i="6"/>
  <c r="F86" i="6" l="1"/>
  <c r="G86" i="6" s="1"/>
  <c r="H86" i="6"/>
  <c r="D88" i="6"/>
  <c r="M89" i="6"/>
  <c r="Z93" i="6"/>
  <c r="V94" i="6"/>
  <c r="N88" i="6"/>
  <c r="E87" i="6"/>
  <c r="M90" i="6" l="1"/>
  <c r="N90" i="6"/>
  <c r="O90" i="6" s="1"/>
  <c r="P90" i="6" s="1"/>
  <c r="D89" i="6"/>
  <c r="E89" i="6" s="1"/>
  <c r="W95" i="6"/>
  <c r="X95" i="6" s="1"/>
  <c r="Y95" i="6" s="1"/>
  <c r="V95" i="6"/>
  <c r="W94" i="6"/>
  <c r="F87" i="6"/>
  <c r="G87" i="6" s="1"/>
  <c r="H87" i="6"/>
  <c r="N89" i="6"/>
  <c r="O88" i="6"/>
  <c r="P88" i="6" s="1"/>
  <c r="Q88" i="6"/>
  <c r="E88" i="6"/>
  <c r="F89" i="6" l="1"/>
  <c r="G89" i="6" s="1"/>
  <c r="H89" i="6"/>
  <c r="X94" i="6"/>
  <c r="Y94" i="6" s="1"/>
  <c r="Z94" i="6"/>
  <c r="M91" i="6"/>
  <c r="F88" i="6"/>
  <c r="G88" i="6" s="1"/>
  <c r="H88" i="6"/>
  <c r="Z95" i="6"/>
  <c r="O89" i="6"/>
  <c r="P89" i="6" s="1"/>
  <c r="Q89" i="6"/>
  <c r="V96" i="6"/>
  <c r="D90" i="6"/>
  <c r="E90" i="6"/>
  <c r="F90" i="6" s="1"/>
  <c r="G90" i="6" s="1"/>
  <c r="Q90" i="6"/>
  <c r="H90" i="6" l="1"/>
  <c r="M92" i="6"/>
  <c r="N92" i="6"/>
  <c r="O92" i="6" s="1"/>
  <c r="P92" i="6" s="1"/>
  <c r="V97" i="6"/>
  <c r="W97" i="6"/>
  <c r="X97" i="6" s="1"/>
  <c r="Y97" i="6" s="1"/>
  <c r="D91" i="6"/>
  <c r="E91" i="6" s="1"/>
  <c r="W96" i="6"/>
  <c r="N91" i="6"/>
  <c r="F91" i="6" l="1"/>
  <c r="G91" i="6" s="1"/>
  <c r="H91" i="6"/>
  <c r="Q92" i="6"/>
  <c r="X96" i="6"/>
  <c r="Y96" i="6" s="1"/>
  <c r="Z96" i="6"/>
  <c r="Z97" i="6"/>
  <c r="M93" i="6"/>
  <c r="O91" i="6"/>
  <c r="P91" i="6" s="1"/>
  <c r="Q91" i="6"/>
  <c r="D92" i="6"/>
  <c r="E92" i="6"/>
  <c r="F92" i="6" s="1"/>
  <c r="G92" i="6" s="1"/>
  <c r="V98" i="6"/>
  <c r="W98" i="6"/>
  <c r="X98" i="6" s="1"/>
  <c r="Y98" i="6" s="1"/>
  <c r="N94" i="6" l="1"/>
  <c r="O94" i="6" s="1"/>
  <c r="P94" i="6" s="1"/>
  <c r="M94" i="6"/>
  <c r="H92" i="6"/>
  <c r="W99" i="6"/>
  <c r="X99" i="6" s="1"/>
  <c r="Y99" i="6" s="1"/>
  <c r="V99" i="6"/>
  <c r="Z98" i="6"/>
  <c r="D93" i="6"/>
  <c r="E93" i="6"/>
  <c r="F93" i="6" s="1"/>
  <c r="G93" i="6" s="1"/>
  <c r="N93" i="6"/>
  <c r="O93" i="6" l="1"/>
  <c r="P93" i="6" s="1"/>
  <c r="Q93" i="6"/>
  <c r="H93" i="6"/>
  <c r="Z99" i="6"/>
  <c r="Q94" i="6"/>
  <c r="D94" i="6"/>
  <c r="E94" i="6"/>
  <c r="F94" i="6" s="1"/>
  <c r="G94" i="6" s="1"/>
  <c r="V100" i="6"/>
  <c r="W100" i="6" s="1"/>
  <c r="M95" i="6"/>
  <c r="X100" i="6" l="1"/>
  <c r="Y100" i="6" s="1"/>
  <c r="Z100" i="6"/>
  <c r="N96" i="6"/>
  <c r="O96" i="6" s="1"/>
  <c r="P96" i="6" s="1"/>
  <c r="M96" i="6"/>
  <c r="D95" i="6"/>
  <c r="E95" i="6"/>
  <c r="F95" i="6" s="1"/>
  <c r="G95" i="6" s="1"/>
  <c r="H94" i="6"/>
  <c r="N95" i="6"/>
  <c r="V101" i="6"/>
  <c r="D96" i="6" l="1"/>
  <c r="E96" i="6"/>
  <c r="F96" i="6" s="1"/>
  <c r="G96" i="6" s="1"/>
  <c r="Q96" i="6"/>
  <c r="O95" i="6"/>
  <c r="P95" i="6" s="1"/>
  <c r="Q95" i="6"/>
  <c r="H95" i="6"/>
  <c r="V102" i="6"/>
  <c r="W101" i="6"/>
  <c r="M97" i="6"/>
  <c r="M98" i="6" l="1"/>
  <c r="V103" i="6"/>
  <c r="W103" i="6" s="1"/>
  <c r="D97" i="6"/>
  <c r="X101" i="6"/>
  <c r="Y101" i="6" s="1"/>
  <c r="Z101" i="6"/>
  <c r="N97" i="6"/>
  <c r="W102" i="6"/>
  <c r="H96" i="6"/>
  <c r="X103" i="6" l="1"/>
  <c r="Y103" i="6" s="1"/>
  <c r="Z103" i="6"/>
  <c r="O97" i="6"/>
  <c r="P97" i="6" s="1"/>
  <c r="Q97" i="6"/>
  <c r="D98" i="6"/>
  <c r="E98" i="6"/>
  <c r="F98" i="6" s="1"/>
  <c r="G98" i="6" s="1"/>
  <c r="W104" i="6"/>
  <c r="X104" i="6" s="1"/>
  <c r="Y104" i="6" s="1"/>
  <c r="V104" i="6"/>
  <c r="N99" i="6"/>
  <c r="O99" i="6" s="1"/>
  <c r="P99" i="6" s="1"/>
  <c r="Q99" i="6"/>
  <c r="M99" i="6"/>
  <c r="X102" i="6"/>
  <c r="Y102" i="6" s="1"/>
  <c r="Z102" i="6"/>
  <c r="E97" i="6"/>
  <c r="N98" i="6"/>
  <c r="Z104" i="6" l="1"/>
  <c r="D99" i="6"/>
  <c r="E99" i="6"/>
  <c r="F99" i="6" s="1"/>
  <c r="G99" i="6" s="1"/>
  <c r="F97" i="6"/>
  <c r="G97" i="6" s="1"/>
  <c r="H97" i="6"/>
  <c r="O98" i="6"/>
  <c r="P98" i="6" s="1"/>
  <c r="Q98" i="6"/>
  <c r="M100" i="6"/>
  <c r="N100" i="6"/>
  <c r="O100" i="6" s="1"/>
  <c r="P100" i="6" s="1"/>
  <c r="V105" i="6"/>
  <c r="H98" i="6"/>
  <c r="V106" i="6" l="1"/>
  <c r="W106" i="6" s="1"/>
  <c r="D100" i="6"/>
  <c r="E100" i="6"/>
  <c r="F100" i="6" s="1"/>
  <c r="G100" i="6" s="1"/>
  <c r="W105" i="6"/>
  <c r="H99" i="6"/>
  <c r="M101" i="6"/>
  <c r="N101" i="6"/>
  <c r="O101" i="6" s="1"/>
  <c r="P101" i="6" s="1"/>
  <c r="Q100" i="6"/>
  <c r="X106" i="6" l="1"/>
  <c r="Y106" i="6" s="1"/>
  <c r="Z106" i="6"/>
  <c r="H100" i="6"/>
  <c r="X105" i="6"/>
  <c r="Y105" i="6" s="1"/>
  <c r="Z105" i="6"/>
  <c r="V107" i="6"/>
  <c r="W107" i="6" s="1"/>
  <c r="Q101" i="6"/>
  <c r="M102" i="6"/>
  <c r="D101" i="6"/>
  <c r="E101" i="6"/>
  <c r="F101" i="6" s="1"/>
  <c r="G101" i="6" s="1"/>
  <c r="X107" i="6" l="1"/>
  <c r="Y107" i="6" s="1"/>
  <c r="Z107" i="6"/>
  <c r="M103" i="6"/>
  <c r="N102" i="6"/>
  <c r="D102" i="6"/>
  <c r="V108" i="6"/>
  <c r="H101" i="6"/>
  <c r="D103" i="6" l="1"/>
  <c r="E103" i="6"/>
  <c r="F103" i="6" s="1"/>
  <c r="G103" i="6" s="1"/>
  <c r="V109" i="6"/>
  <c r="W109" i="6" s="1"/>
  <c r="N104" i="6"/>
  <c r="O104" i="6" s="1"/>
  <c r="P104" i="6" s="1"/>
  <c r="M104" i="6"/>
  <c r="O102" i="6"/>
  <c r="P102" i="6" s="1"/>
  <c r="Q102" i="6"/>
  <c r="W108" i="6"/>
  <c r="E102" i="6"/>
  <c r="N103" i="6"/>
  <c r="X109" i="6" l="1"/>
  <c r="Y109" i="6" s="1"/>
  <c r="Z109" i="6"/>
  <c r="X108" i="6"/>
  <c r="Y108" i="6" s="1"/>
  <c r="Z108" i="6"/>
  <c r="M105" i="6"/>
  <c r="N105" i="6"/>
  <c r="O105" i="6" s="1"/>
  <c r="P105" i="6" s="1"/>
  <c r="O103" i="6"/>
  <c r="P103" i="6" s="1"/>
  <c r="Q103" i="6"/>
  <c r="D104" i="6"/>
  <c r="E104" i="6"/>
  <c r="F104" i="6" s="1"/>
  <c r="G104" i="6" s="1"/>
  <c r="F102" i="6"/>
  <c r="G102" i="6" s="1"/>
  <c r="H102" i="6"/>
  <c r="Q104" i="6"/>
  <c r="W110" i="6"/>
  <c r="X110" i="6" s="1"/>
  <c r="Y110" i="6" s="1"/>
  <c r="V110" i="6"/>
  <c r="H103" i="6"/>
  <c r="Z110" i="6" l="1"/>
  <c r="H104" i="6"/>
  <c r="V111" i="6"/>
  <c r="W111" i="6" s="1"/>
  <c r="D105" i="6"/>
  <c r="E105" i="6"/>
  <c r="F105" i="6" s="1"/>
  <c r="G105" i="6" s="1"/>
  <c r="Q105" i="6"/>
  <c r="M106" i="6"/>
  <c r="X111" i="6" l="1"/>
  <c r="Y111" i="6" s="1"/>
  <c r="Z111" i="6"/>
  <c r="M107" i="6"/>
  <c r="H105" i="6"/>
  <c r="N106" i="6"/>
  <c r="D106" i="6"/>
  <c r="E106" i="6" s="1"/>
  <c r="V112" i="6"/>
  <c r="F106" i="6" l="1"/>
  <c r="G106" i="6" s="1"/>
  <c r="H106" i="6"/>
  <c r="M108" i="6"/>
  <c r="O106" i="6"/>
  <c r="P106" i="6" s="1"/>
  <c r="Q106" i="6"/>
  <c r="V113" i="6"/>
  <c r="W112" i="6"/>
  <c r="D107" i="6"/>
  <c r="N107" i="6"/>
  <c r="D108" i="6" l="1"/>
  <c r="E108" i="6"/>
  <c r="F108" i="6" s="1"/>
  <c r="G108" i="6" s="1"/>
  <c r="V114" i="6"/>
  <c r="W114" i="6" s="1"/>
  <c r="M109" i="6"/>
  <c r="X112" i="6"/>
  <c r="Y112" i="6" s="1"/>
  <c r="Z112" i="6"/>
  <c r="O107" i="6"/>
  <c r="P107" i="6" s="1"/>
  <c r="Q107" i="6"/>
  <c r="E107" i="6"/>
  <c r="W113" i="6"/>
  <c r="N108" i="6"/>
  <c r="X114" i="6" l="1"/>
  <c r="Z114" i="6"/>
  <c r="Z115" i="6" s="1"/>
  <c r="U118" i="6" s="1"/>
  <c r="O108" i="6"/>
  <c r="P108" i="6" s="1"/>
  <c r="Q108" i="6"/>
  <c r="M110" i="6"/>
  <c r="N110" i="6"/>
  <c r="O110" i="6" s="1"/>
  <c r="P110" i="6" s="1"/>
  <c r="X113" i="6"/>
  <c r="Y113" i="6" s="1"/>
  <c r="Z113" i="6"/>
  <c r="H108" i="6"/>
  <c r="F107" i="6"/>
  <c r="G107" i="6" s="1"/>
  <c r="H107" i="6"/>
  <c r="N109" i="6"/>
  <c r="D109" i="6"/>
  <c r="D110" i="6" l="1"/>
  <c r="E110" i="6"/>
  <c r="F110" i="6" s="1"/>
  <c r="G110" i="6" s="1"/>
  <c r="E109" i="6"/>
  <c r="Q110" i="6"/>
  <c r="O109" i="6"/>
  <c r="P109" i="6" s="1"/>
  <c r="Q109" i="6"/>
  <c r="M111" i="6"/>
  <c r="Y114" i="6"/>
  <c r="Y115" i="6" s="1"/>
  <c r="U117" i="6" s="1"/>
  <c r="X115" i="6"/>
  <c r="T119" i="6" s="1"/>
  <c r="AG118" i="6" s="1"/>
  <c r="AU33" i="6" s="1"/>
  <c r="F109" i="6" l="1"/>
  <c r="G109" i="6" s="1"/>
  <c r="H109" i="6"/>
  <c r="M112" i="6"/>
  <c r="H110" i="6"/>
  <c r="N111" i="6"/>
  <c r="D111" i="6"/>
  <c r="D112" i="6" l="1"/>
  <c r="E112" i="6" s="1"/>
  <c r="M113" i="6"/>
  <c r="N112" i="6"/>
  <c r="O111" i="6"/>
  <c r="P111" i="6" s="1"/>
  <c r="Q111" i="6"/>
  <c r="E111" i="6"/>
  <c r="F112" i="6" l="1"/>
  <c r="G112" i="6" s="1"/>
  <c r="H112" i="6"/>
  <c r="M114" i="6"/>
  <c r="N114" i="6" s="1"/>
  <c r="O112" i="6"/>
  <c r="P112" i="6" s="1"/>
  <c r="Q112" i="6"/>
  <c r="F111" i="6"/>
  <c r="G111" i="6" s="1"/>
  <c r="H111" i="6"/>
  <c r="N113" i="6"/>
  <c r="D113" i="6"/>
  <c r="O114" i="6" l="1"/>
  <c r="Q114" i="6"/>
  <c r="Q115" i="6" s="1"/>
  <c r="L118" i="6" s="1"/>
  <c r="D114" i="6"/>
  <c r="E114" i="6" s="1"/>
  <c r="O113" i="6"/>
  <c r="P113" i="6" s="1"/>
  <c r="Q113" i="6"/>
  <c r="E113" i="6"/>
  <c r="F114" i="6" l="1"/>
  <c r="H114" i="6"/>
  <c r="H115" i="6" s="1"/>
  <c r="C118" i="6" s="1"/>
  <c r="F113" i="6"/>
  <c r="G113" i="6" s="1"/>
  <c r="H113" i="6"/>
  <c r="P114" i="6"/>
  <c r="P115" i="6" s="1"/>
  <c r="L117" i="6" s="1"/>
  <c r="O115" i="6"/>
  <c r="K119" i="6" s="1"/>
  <c r="AF118" i="6" s="1"/>
  <c r="AO33" i="6" s="1"/>
  <c r="G114" i="6" l="1"/>
  <c r="G115" i="6" s="1"/>
  <c r="C117" i="6" s="1"/>
  <c r="F115" i="6"/>
  <c r="B119" i="6" s="1"/>
  <c r="AE118" i="6" s="1"/>
  <c r="AQ34" i="6" s="1"/>
</calcChain>
</file>

<file path=xl/comments1.xml><?xml version="1.0" encoding="utf-8"?>
<comments xmlns="http://schemas.openxmlformats.org/spreadsheetml/2006/main">
  <authors>
    <author>Michalis</author>
    <author>Your User Name</author>
  </authors>
  <commentList>
    <comment ref="AF4" authorId="0" shapeId="0">
      <text>
        <r>
          <rPr>
            <b/>
            <sz val="8"/>
            <color indexed="81"/>
            <rFont val="Tahoma"/>
            <family val="2"/>
            <charset val="161"/>
          </rPr>
          <t>Σε αυτό το παράδειγμα οι παραπάνω ηλικιακές ομάδες σχηματίζονται αυτόματα αθροίζοντας τις μονοετίες στο προηγούμενο φύλλο. 
In this example the 5-year age groups are aggregated from the previous worksheet.</t>
        </r>
      </text>
    </comment>
    <comment ref="C22" authorId="1" shapeId="0">
      <text>
        <r>
          <rPr>
            <b/>
            <sz val="8"/>
            <color indexed="81"/>
            <rFont val="Tahoma"/>
            <family val="2"/>
            <charset val="161"/>
          </rPr>
          <t xml:space="preserve">Αναφορικά με τη μέση ηλικία μπορείτε να επιλέξετε την ηλικία στη μέση του ανοικτού διαστήματος.
Regarding the mean age you can set the age at the midpoint for the open interval.
</t>
        </r>
      </text>
    </comment>
  </commentList>
</comments>
</file>

<file path=xl/sharedStrings.xml><?xml version="1.0" encoding="utf-8"?>
<sst xmlns="http://schemas.openxmlformats.org/spreadsheetml/2006/main" count="173" uniqueCount="113">
  <si>
    <t>Σύνολο</t>
  </si>
  <si>
    <t>Lm</t>
  </si>
  <si>
    <t>N/2</t>
  </si>
  <si>
    <t>(%) 0-14</t>
  </si>
  <si>
    <t>(%) 65+</t>
  </si>
  <si>
    <t>Ελλάδα / Greece 2001*</t>
  </si>
  <si>
    <r>
      <t xml:space="preserve">* </t>
    </r>
    <r>
      <rPr>
        <b/>
        <i/>
        <sz val="10"/>
        <rFont val="Arial"/>
        <family val="2"/>
        <charset val="161"/>
      </rPr>
      <t>Πηγή / Source</t>
    </r>
    <r>
      <rPr>
        <i/>
        <sz val="10"/>
        <rFont val="Arial"/>
        <family val="2"/>
        <charset val="161"/>
      </rPr>
      <t>: ΕΛΣΤΑΤ, Εκτίμηση Πληθυσμού 30/06/2001 - ELSTAT, Population at 30/06/2001</t>
    </r>
  </si>
  <si>
    <t>Άνδρες / Males</t>
  </si>
  <si>
    <t>Ηλικίες / Age</t>
  </si>
  <si>
    <t>Σύνολο / Total</t>
  </si>
  <si>
    <t>Females / Γυναίκες</t>
  </si>
  <si>
    <t>% Ανδρών / % Males</t>
  </si>
  <si>
    <t>% Γυναικών / % Females</t>
  </si>
  <si>
    <t>Σύνολο/Total</t>
  </si>
  <si>
    <t>Άνδρες/Males</t>
  </si>
  <si>
    <t>Γυναίκες/Females</t>
  </si>
  <si>
    <t>Ηλικία/Age (*) Σύνολο / Total</t>
  </si>
  <si>
    <t>L(md)</t>
  </si>
  <si>
    <t>Σ(fx)</t>
  </si>
  <si>
    <t>f(md)</t>
  </si>
  <si>
    <t>Μέση Ηλικία / Mean age</t>
  </si>
  <si>
    <t>Διάμεση Ηλικία / Median age</t>
  </si>
  <si>
    <t>Δείκτης εξάρτησης / Dependency ratio</t>
  </si>
  <si>
    <t>Δείκτης Γήρανσης / Aging index</t>
  </si>
  <si>
    <t>(%) 15-44</t>
  </si>
  <si>
    <t>(%) 45-64</t>
  </si>
  <si>
    <t>#</t>
  </si>
  <si>
    <t xml:space="preserve">  0-4</t>
  </si>
  <si>
    <t xml:space="preserve">  5-9</t>
  </si>
  <si>
    <t xml:space="preserve"> 10-14</t>
  </si>
  <si>
    <t xml:space="preserve"> 15-19</t>
  </si>
  <si>
    <t xml:space="preserve"> 20-24</t>
  </si>
  <si>
    <t xml:space="preserve"> 25-29</t>
  </si>
  <si>
    <t xml:space="preserve"> 30-34</t>
  </si>
  <si>
    <t xml:space="preserve"> 35-39</t>
  </si>
  <si>
    <t xml:space="preserve"> 40-44</t>
  </si>
  <si>
    <t xml:space="preserve"> 45-49</t>
  </si>
  <si>
    <t xml:space="preserve"> 50-54</t>
  </si>
  <si>
    <t xml:space="preserve"> 55-59</t>
  </si>
  <si>
    <t xml:space="preserve"> 60-64</t>
  </si>
  <si>
    <t xml:space="preserve"> 65-69</t>
  </si>
  <si>
    <t xml:space="preserve"> 70-74</t>
  </si>
  <si>
    <t xml:space="preserve"> 75-79</t>
  </si>
  <si>
    <t xml:space="preserve"> 80-84</t>
  </si>
  <si>
    <t xml:space="preserve"> 85+</t>
  </si>
  <si>
    <t>Ν/2</t>
  </si>
  <si>
    <t>85+</t>
  </si>
  <si>
    <t>80 - 84</t>
  </si>
  <si>
    <t>75 - 79</t>
  </si>
  <si>
    <t>70 - 74</t>
  </si>
  <si>
    <t>65 - 69</t>
  </si>
  <si>
    <t>60 - 64</t>
  </si>
  <si>
    <t>55 - 59</t>
  </si>
  <si>
    <t>50 - 54</t>
  </si>
  <si>
    <t>45 - 49</t>
  </si>
  <si>
    <t>40 - 44</t>
  </si>
  <si>
    <t>35 - 39</t>
  </si>
  <si>
    <t>30 - 34</t>
  </si>
  <si>
    <t>25 - 29</t>
  </si>
  <si>
    <t>20 - 24</t>
  </si>
  <si>
    <t>15 - 19</t>
  </si>
  <si>
    <t>10 - 14</t>
  </si>
  <si>
    <t>5 - 9</t>
  </si>
  <si>
    <t>0 - 4</t>
  </si>
  <si>
    <t>Τοποθετήστε τα δεδομένα σας (όνομα και πληθυσμός ανά ηλικία στις θέσεις των χαρακτήρων με κόκκινο φόντο</t>
  </si>
  <si>
    <t>Copy and paste your data as values (name and population per age) into the characters with red font</t>
  </si>
  <si>
    <t>i</t>
  </si>
  <si>
    <t>U(md)</t>
  </si>
  <si>
    <t>Υπολογισμοί / Formulae</t>
  </si>
  <si>
    <t xml:space="preserve">Ηλικιακές Ομάδες </t>
  </si>
  <si>
    <t>Age groups</t>
  </si>
  <si>
    <t>Ηλικία στο μέσο</t>
  </si>
  <si>
    <t xml:space="preserve">Age at midpoint </t>
  </si>
  <si>
    <t>Γυναίκες / Females</t>
  </si>
  <si>
    <r>
      <t xml:space="preserve"> *</t>
    </r>
    <r>
      <rPr>
        <b/>
        <i/>
        <sz val="9"/>
        <rFont val="Arial"/>
        <family val="2"/>
        <charset val="161"/>
      </rPr>
      <t>Πηγή / Source</t>
    </r>
    <r>
      <rPr>
        <i/>
        <sz val="9"/>
        <rFont val="Arial"/>
        <family val="2"/>
        <charset val="161"/>
      </rPr>
      <t>: ΕΛΣΤΑΤ, Εκτίμηση Πληθυσμού 30/06/2001 - ELSTAT, Population at 30/06/2001</t>
    </r>
  </si>
  <si>
    <t>Population Pyramids and basic population structure measures, an example</t>
  </si>
  <si>
    <t>In this example we are able to automatically calculate and draw the population pyramid in single and 5-year age groups.</t>
  </si>
  <si>
    <t>Additionally, when we copy and paste our data to the specific locations (see following worksheets), the following measures are calculated as well:</t>
  </si>
  <si>
    <t xml:space="preserve">i) Mean age </t>
  </si>
  <si>
    <t>iii) Sex ratio (males/females)</t>
  </si>
  <si>
    <t>vi) Percentages of individuals aged 0-14, 15-44, 45-64, 65+ over the total population</t>
  </si>
  <si>
    <t>v) Aging index (percentage of 65+ to the total population)</t>
  </si>
  <si>
    <t>iv) Dependency Ratio (Ratio of individuals aged 0-14 and 65+ to those aged 15-64)</t>
  </si>
  <si>
    <t xml:space="preserve">For comments or questions please contact Michail AGORASTAKIS, </t>
  </si>
  <si>
    <t xml:space="preserve">magorast@prd.uth.gr </t>
  </si>
  <si>
    <t xml:space="preserve">Για ερωτήσεις και σχόλια απευθυνθείτε Μιχάλης Αγοραστάκης </t>
  </si>
  <si>
    <t>www.ldsa.gr</t>
  </si>
  <si>
    <t xml:space="preserve">Reference: </t>
  </si>
  <si>
    <t>Agorastakis, M., Michou Z. (2011). Population Pyramids and basic population structure measures, an example. [Microsoft Excel, 2007]. Available at www.ldsa.gr.</t>
  </si>
  <si>
    <t>Αντιγράψτε την περιοχή από ΑΚ5:39 έως ΑΧ5:39 και κάντε επικόλληση σε άλλο λογισμικό για παράδειγμα MS Word.</t>
  </si>
  <si>
    <t>Copy ΑΚ5:39 up to ΑΧ5:39 and paste into another software, e.g. MS Word</t>
  </si>
  <si>
    <t>0</t>
  </si>
  <si>
    <t>5</t>
  </si>
  <si>
    <t xml:space="preserve">More sophisticated methods of calculating median age can be found at </t>
  </si>
  <si>
    <t>Applied Demography Toolbox site</t>
  </si>
  <si>
    <t>Median Age is calculated as follows:</t>
  </si>
  <si>
    <r>
      <rPr>
        <b/>
        <sz val="8"/>
        <color indexed="8"/>
        <rFont val="Arial"/>
        <family val="2"/>
        <charset val="161"/>
      </rPr>
      <t>N</t>
    </r>
    <r>
      <rPr>
        <sz val="8"/>
        <color indexed="8"/>
        <rFont val="Arial"/>
        <family val="2"/>
        <charset val="161"/>
      </rPr>
      <t xml:space="preserve"> is the sum of all frequencies</t>
    </r>
  </si>
  <si>
    <r>
      <rPr>
        <b/>
        <sz val="8"/>
        <color indexed="8"/>
        <rFont val="Arial"/>
        <family val="2"/>
        <charset val="161"/>
      </rPr>
      <t xml:space="preserve">f(md) </t>
    </r>
    <r>
      <rPr>
        <sz val="8"/>
        <color indexed="8"/>
        <rFont val="Arial"/>
        <family val="2"/>
        <charset val="161"/>
      </rPr>
      <t>is the frequency of the class containing the N/2</t>
    </r>
    <r>
      <rPr>
        <vertAlign val="superscript"/>
        <sz val="8"/>
        <color indexed="8"/>
        <rFont val="Arial"/>
        <family val="2"/>
        <charset val="161"/>
      </rPr>
      <t>th</t>
    </r>
    <r>
      <rPr>
        <sz val="8"/>
        <color indexed="8"/>
        <rFont val="Arial"/>
        <family val="2"/>
        <charset val="161"/>
      </rPr>
      <t xml:space="preserve"> </t>
    </r>
  </si>
  <si>
    <r>
      <rPr>
        <b/>
        <sz val="8"/>
        <color indexed="8"/>
        <rFont val="Arial"/>
        <family val="2"/>
        <charset val="161"/>
      </rPr>
      <t>L(md)</t>
    </r>
    <r>
      <rPr>
        <sz val="8"/>
        <color indexed="8"/>
        <rFont val="Arial"/>
        <family val="2"/>
        <charset val="161"/>
      </rPr>
      <t xml:space="preserve"> is the lower limit of the class containing the N/2</t>
    </r>
    <r>
      <rPr>
        <vertAlign val="superscript"/>
        <sz val="8"/>
        <color indexed="8"/>
        <rFont val="Arial"/>
        <family val="2"/>
        <charset val="161"/>
      </rPr>
      <t>th</t>
    </r>
    <r>
      <rPr>
        <sz val="8"/>
        <color indexed="8"/>
        <rFont val="Arial"/>
        <family val="2"/>
        <charset val="161"/>
      </rPr>
      <t xml:space="preserve"> item</t>
    </r>
  </si>
  <si>
    <r>
      <rPr>
        <b/>
        <sz val="8"/>
        <color indexed="8"/>
        <rFont val="Arial"/>
        <family val="2"/>
        <charset val="161"/>
      </rPr>
      <t>N</t>
    </r>
    <r>
      <rPr>
        <sz val="8"/>
        <color indexed="8"/>
        <rFont val="Arial"/>
        <family val="2"/>
        <charset val="161"/>
      </rPr>
      <t xml:space="preserve"> είναι το άθροισμα των συχνοτήτων</t>
    </r>
  </si>
  <si>
    <r>
      <rPr>
        <b/>
        <sz val="8"/>
        <color indexed="8"/>
        <rFont val="Arial"/>
        <family val="2"/>
        <charset val="161"/>
      </rPr>
      <t>f(md)</t>
    </r>
    <r>
      <rPr>
        <sz val="8"/>
        <color indexed="8"/>
        <rFont val="Arial"/>
        <family val="2"/>
        <charset val="161"/>
      </rPr>
      <t xml:space="preserve"> είναι η συχνότητα της διάμεσης τάξης</t>
    </r>
  </si>
  <si>
    <r>
      <rPr>
        <b/>
        <sz val="8"/>
        <color indexed="8"/>
        <rFont val="Arial"/>
        <family val="2"/>
        <charset val="161"/>
      </rPr>
      <t>i</t>
    </r>
    <r>
      <rPr>
        <sz val="8"/>
        <color indexed="8"/>
        <rFont val="Arial"/>
        <family val="2"/>
        <charset val="161"/>
      </rPr>
      <t xml:space="preserve"> είναι το μέγεθος της διάμεσης τάξης</t>
    </r>
  </si>
  <si>
    <r>
      <rPr>
        <b/>
        <sz val="8"/>
        <color indexed="8"/>
        <rFont val="Arial"/>
        <family val="2"/>
        <charset val="161"/>
      </rPr>
      <t>L(md)</t>
    </r>
    <r>
      <rPr>
        <sz val="8"/>
        <color indexed="8"/>
        <rFont val="Arial"/>
        <family val="2"/>
        <charset val="161"/>
      </rPr>
      <t xml:space="preserve"> είναι το κατώτατο όριο της διάμεσης τάξης </t>
    </r>
  </si>
  <si>
    <r>
      <rPr>
        <b/>
        <sz val="12"/>
        <color indexed="8"/>
        <rFont val="Arial"/>
        <family val="2"/>
        <charset val="161"/>
      </rPr>
      <t>Median</t>
    </r>
    <r>
      <rPr>
        <sz val="12"/>
        <color indexed="8"/>
        <rFont val="Arial"/>
        <family val="2"/>
        <charset val="161"/>
      </rPr>
      <t xml:space="preserve"> = L(md) + [(N/2 - Σ(fx))/f(md)]*i</t>
    </r>
  </si>
  <si>
    <t>Αντιγράψτε την περιοχή από ΑΚ5:39 έως ΑΧ5:39 και κάντε επικόλληση σε άλλο λογισμικό για παράδειγμα MS Word</t>
  </si>
  <si>
    <t>Copy ΑΚ5:39 up to ΑΧ5:39 and paste into another software e.g. MS Word</t>
  </si>
  <si>
    <t>Μέση ηλικία / Mean age</t>
  </si>
  <si>
    <t>Αναλογία Φύλων / Sex ratio</t>
  </si>
  <si>
    <t>For representation purposes the calculation areas are hidden (columns A up to AA). We recommend to expand the hidden columns to see additional comments.</t>
  </si>
  <si>
    <t>Δείκτης Εξάρτησης / Dependency ratio</t>
  </si>
  <si>
    <r>
      <rPr>
        <b/>
        <sz val="8"/>
        <color indexed="8"/>
        <rFont val="Arial"/>
        <family val="2"/>
        <charset val="161"/>
      </rPr>
      <t xml:space="preserve">i </t>
    </r>
    <r>
      <rPr>
        <sz val="8"/>
        <color indexed="8"/>
        <rFont val="Arial"/>
        <family val="2"/>
        <charset val="161"/>
      </rPr>
      <t>is the size of the class interval containing the N/2</t>
    </r>
    <r>
      <rPr>
        <vertAlign val="superscript"/>
        <sz val="8"/>
        <color indexed="8"/>
        <rFont val="Arial"/>
        <family val="2"/>
        <charset val="161"/>
      </rPr>
      <t xml:space="preserve">th </t>
    </r>
    <r>
      <rPr>
        <sz val="8"/>
        <color indexed="8"/>
        <rFont val="Arial"/>
        <family val="2"/>
        <charset val="161"/>
      </rPr>
      <t>item</t>
    </r>
  </si>
  <si>
    <t>Απόλυτη Αθροιστική Συχν. / Cumulative Freq.</t>
  </si>
  <si>
    <t>ii) Median Age (calculated as specified at Hobbs F.(2004). Age and sex composition. In: Siegel, J.S. and Swanson, D.A. (eds.). The methods and materials of demography. Second edition. San Diego: Elsevier Academic Press: 125-173.</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</si>
</sst>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x14ac:knownFonts="1">
    <font>
      <sz val="10"/>
      <name val="Arial"/>
      <charset val="161"/>
    </font>
    <font>
      <sz val="10"/>
      <name val="Arial"/>
      <family val="2"/>
      <charset val="161"/>
    </font>
    <font>
      <b/>
      <sz val="10"/>
      <name val="Arial"/>
      <family val="2"/>
      <charset val="161"/>
    </font>
    <font>
      <sz val="10"/>
      <name val="Times New Roman"/>
      <family val="1"/>
    </font>
    <font>
      <i/>
      <sz val="10"/>
      <name val="Arial"/>
      <family val="2"/>
      <charset val="161"/>
    </font>
    <font>
      <b/>
      <i/>
      <sz val="10"/>
      <name val="Arial"/>
      <family val="2"/>
      <charset val="161"/>
    </font>
    <font>
      <sz val="9"/>
      <name val="Arial"/>
      <family val="2"/>
      <charset val="161"/>
    </font>
    <font>
      <b/>
      <sz val="9"/>
      <name val="Arial"/>
      <family val="2"/>
      <charset val="161"/>
    </font>
    <font>
      <b/>
      <sz val="8"/>
      <name val="Arial"/>
      <family val="2"/>
      <charset val="161"/>
    </font>
    <font>
      <i/>
      <sz val="9"/>
      <name val="Arial"/>
      <family val="2"/>
      <charset val="161"/>
    </font>
    <font>
      <sz val="10"/>
      <color indexed="63"/>
      <name val="Arial"/>
      <family val="2"/>
      <charset val="161"/>
    </font>
    <font>
      <sz val="10"/>
      <color indexed="10"/>
      <name val="Arial"/>
      <family val="2"/>
      <charset val="161"/>
    </font>
    <font>
      <b/>
      <sz val="9"/>
      <color indexed="63"/>
      <name val="Arial"/>
      <family val="2"/>
      <charset val="161"/>
    </font>
    <font>
      <b/>
      <sz val="10"/>
      <color indexed="10"/>
      <name val="Arial"/>
      <family val="2"/>
      <charset val="161"/>
    </font>
    <font>
      <sz val="9"/>
      <color indexed="10"/>
      <name val="Arial"/>
      <family val="2"/>
      <charset val="161"/>
    </font>
    <font>
      <b/>
      <sz val="9"/>
      <color indexed="10"/>
      <name val="Arial"/>
      <family val="2"/>
      <charset val="161"/>
    </font>
    <font>
      <sz val="8"/>
      <color indexed="8"/>
      <name val="Arial"/>
      <family val="2"/>
      <charset val="161"/>
    </font>
    <font>
      <b/>
      <sz val="8"/>
      <color indexed="8"/>
      <name val="Arial"/>
      <family val="2"/>
      <charset val="161"/>
    </font>
    <font>
      <b/>
      <sz val="8"/>
      <color indexed="81"/>
      <name val="Tahoma"/>
      <family val="2"/>
      <charset val="161"/>
    </font>
    <font>
      <b/>
      <i/>
      <sz val="9"/>
      <name val="Arial"/>
      <family val="2"/>
      <charset val="161"/>
    </font>
    <font>
      <b/>
      <sz val="11"/>
      <color indexed="8"/>
      <name val="Calibri"/>
      <family val="2"/>
      <charset val="161"/>
    </font>
    <font>
      <b/>
      <sz val="16"/>
      <name val="Arial"/>
      <family val="2"/>
      <charset val="161"/>
    </font>
    <font>
      <sz val="11"/>
      <color indexed="8"/>
      <name val="Arial"/>
      <family val="2"/>
      <charset val="161"/>
    </font>
    <font>
      <sz val="12"/>
      <color indexed="8"/>
      <name val="Arial"/>
      <family val="2"/>
      <charset val="161"/>
    </font>
    <font>
      <b/>
      <sz val="12"/>
      <color indexed="8"/>
      <name val="Arial"/>
      <family val="2"/>
      <charset val="161"/>
    </font>
    <font>
      <vertAlign val="superscript"/>
      <sz val="8"/>
      <color indexed="8"/>
      <name val="Arial"/>
      <family val="2"/>
      <charset val="161"/>
    </font>
    <font>
      <u/>
      <sz val="11"/>
      <color theme="10"/>
      <name val="Calibri"/>
      <family val="2"/>
      <charset val="161"/>
    </font>
  </fonts>
  <fills count="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51"/>
        <bgColor indexed="64"/>
      </patternFill>
    </fill>
    <fill>
      <patternFill patternType="solid">
        <fgColor indexed="43"/>
        <bgColor indexed="64"/>
      </patternFill>
    </fill>
  </fills>
  <borders count="26">
    <border>
      <left/>
      <right/>
      <top/>
      <bottom/>
      <diagonal/>
    </border>
    <border>
      <left/>
      <right/>
      <top style="double">
        <color indexed="64"/>
      </top>
      <bottom style="double">
        <color indexed="64"/>
      </bottom>
      <diagonal/>
    </border>
    <border>
      <left/>
      <right/>
      <top style="double">
        <color indexed="64"/>
      </top>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top/>
      <bottom style="thin">
        <color indexed="64"/>
      </bottom>
      <diagonal/>
    </border>
    <border>
      <left/>
      <right/>
      <top style="thin">
        <color indexed="64"/>
      </top>
      <bottom style="double">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top style="thin">
        <color indexed="64"/>
      </top>
      <bottom style="thin">
        <color indexed="64"/>
      </bottom>
      <diagonal/>
    </border>
    <border>
      <left style="medium">
        <color indexed="64"/>
      </left>
      <right/>
      <top/>
      <bottom/>
      <diagonal/>
    </border>
    <border>
      <left/>
      <right/>
      <top/>
      <bottom style="double">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double">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4">
    <xf numFmtId="0" fontId="0" fillId="0" borderId="0"/>
    <xf numFmtId="0" fontId="26" fillId="0" borderId="0" applyNumberFormat="0" applyFill="0" applyBorder="0" applyAlignment="0" applyProtection="0">
      <alignment vertical="top"/>
      <protection locked="0"/>
    </xf>
    <xf numFmtId="0" fontId="1" fillId="0" borderId="0"/>
    <xf numFmtId="0" fontId="3" fillId="0" borderId="0"/>
  </cellStyleXfs>
  <cellXfs count="216">
    <xf numFmtId="0" fontId="0" fillId="0" borderId="0" xfId="0"/>
    <xf numFmtId="0" fontId="1" fillId="2" borderId="0" xfId="2" applyFont="1" applyFill="1" applyProtection="1">
      <protection locked="0"/>
    </xf>
    <xf numFmtId="0" fontId="1" fillId="2" borderId="0" xfId="2" applyFont="1" applyFill="1" applyBorder="1" applyProtection="1">
      <protection locked="0"/>
    </xf>
    <xf numFmtId="0" fontId="10" fillId="2" borderId="0" xfId="2" applyFont="1" applyFill="1" applyBorder="1" applyAlignment="1" applyProtection="1">
      <alignment horizontal="center" vertical="center"/>
      <protection locked="0"/>
    </xf>
    <xf numFmtId="0" fontId="2" fillId="2" borderId="0" xfId="2" applyFont="1" applyFill="1" applyBorder="1" applyAlignment="1" applyProtection="1">
      <alignment horizontal="center" vertical="center"/>
      <protection locked="0"/>
    </xf>
    <xf numFmtId="0" fontId="2" fillId="2" borderId="1" xfId="2" applyNumberFormat="1" applyFont="1" applyFill="1" applyBorder="1" applyAlignment="1" applyProtection="1">
      <alignment horizontal="center" vertical="center" wrapText="1"/>
      <protection locked="0"/>
    </xf>
    <xf numFmtId="0" fontId="1" fillId="2" borderId="0" xfId="2" applyNumberFormat="1" applyFont="1" applyFill="1" applyAlignment="1" applyProtection="1">
      <alignment wrapText="1"/>
      <protection locked="0"/>
    </xf>
    <xf numFmtId="0" fontId="1" fillId="2" borderId="2" xfId="2" applyFont="1" applyFill="1" applyBorder="1" applyAlignment="1" applyProtection="1">
      <alignment horizontal="center" vertical="center"/>
      <protection locked="0"/>
    </xf>
    <xf numFmtId="1" fontId="1" fillId="2" borderId="2" xfId="2" applyNumberFormat="1" applyFont="1" applyFill="1" applyBorder="1" applyAlignment="1" applyProtection="1">
      <alignment horizontal="center" vertical="center"/>
      <protection locked="0"/>
    </xf>
    <xf numFmtId="3" fontId="1" fillId="2" borderId="2" xfId="2" applyNumberFormat="1" applyFont="1" applyFill="1" applyBorder="1" applyAlignment="1" applyProtection="1">
      <alignment horizontal="center" vertical="center"/>
      <protection locked="0"/>
    </xf>
    <xf numFmtId="3" fontId="1" fillId="2" borderId="0" xfId="2" applyNumberFormat="1" applyFont="1" applyFill="1" applyProtection="1">
      <protection locked="0"/>
    </xf>
    <xf numFmtId="1" fontId="1" fillId="2" borderId="0" xfId="2" applyNumberFormat="1" applyFont="1" applyFill="1" applyBorder="1" applyAlignment="1" applyProtection="1">
      <alignment horizontal="center" vertical="center"/>
      <protection locked="0"/>
    </xf>
    <xf numFmtId="3" fontId="1" fillId="2" borderId="0" xfId="2" applyNumberFormat="1" applyFont="1" applyFill="1" applyBorder="1" applyAlignment="1" applyProtection="1">
      <alignment horizontal="center" vertical="center"/>
      <protection locked="0"/>
    </xf>
    <xf numFmtId="0" fontId="1" fillId="2" borderId="0" xfId="2" applyFont="1" applyFill="1" applyBorder="1" applyAlignment="1" applyProtection="1">
      <alignment horizontal="center" vertical="center"/>
      <protection locked="0"/>
    </xf>
    <xf numFmtId="0" fontId="2" fillId="2" borderId="3" xfId="2" applyFont="1" applyFill="1" applyBorder="1" applyAlignment="1" applyProtection="1">
      <alignment horizontal="center" vertical="center"/>
      <protection locked="0"/>
    </xf>
    <xf numFmtId="3" fontId="2" fillId="2" borderId="2" xfId="2" applyNumberFormat="1" applyFont="1" applyFill="1" applyBorder="1" applyAlignment="1" applyProtection="1">
      <alignment horizontal="center" vertical="center"/>
      <protection locked="0"/>
    </xf>
    <xf numFmtId="3" fontId="2" fillId="2" borderId="1" xfId="2" applyNumberFormat="1" applyFont="1" applyFill="1" applyBorder="1" applyAlignment="1" applyProtection="1">
      <alignment horizontal="center" vertical="center"/>
      <protection locked="0"/>
    </xf>
    <xf numFmtId="164" fontId="2" fillId="2" borderId="1" xfId="2" applyNumberFormat="1" applyFont="1" applyFill="1" applyBorder="1" applyAlignment="1" applyProtection="1">
      <alignment horizontal="center" vertical="center"/>
      <protection locked="0"/>
    </xf>
    <xf numFmtId="164" fontId="2" fillId="2" borderId="4" xfId="2" applyNumberFormat="1" applyFont="1" applyFill="1" applyBorder="1" applyAlignment="1" applyProtection="1">
      <alignment horizontal="center" vertical="center"/>
      <protection locked="0"/>
    </xf>
    <xf numFmtId="164" fontId="2" fillId="2" borderId="0" xfId="2" applyNumberFormat="1" applyFont="1" applyFill="1" applyBorder="1" applyAlignment="1" applyProtection="1">
      <alignment horizontal="center" vertical="center"/>
      <protection locked="0"/>
    </xf>
    <xf numFmtId="0" fontId="11" fillId="2" borderId="2" xfId="2" applyFont="1" applyFill="1" applyBorder="1" applyAlignment="1" applyProtection="1">
      <alignment horizontal="center" vertical="center"/>
      <protection locked="0"/>
    </xf>
    <xf numFmtId="2" fontId="1" fillId="2" borderId="2" xfId="2" applyNumberFormat="1" applyFont="1" applyFill="1" applyBorder="1" applyAlignment="1" applyProtection="1">
      <alignment horizontal="center" vertical="center"/>
      <protection locked="0"/>
    </xf>
    <xf numFmtId="0" fontId="11" fillId="2" borderId="0" xfId="2" applyFont="1" applyFill="1" applyBorder="1" applyAlignment="1" applyProtection="1">
      <alignment horizontal="center" vertical="center"/>
      <protection locked="0"/>
    </xf>
    <xf numFmtId="2" fontId="1" fillId="2" borderId="0" xfId="2" applyNumberFormat="1" applyFont="1" applyFill="1" applyBorder="1" applyAlignment="1" applyProtection="1">
      <alignment horizontal="center" vertical="center"/>
      <protection locked="0"/>
    </xf>
    <xf numFmtId="0" fontId="1" fillId="2" borderId="0" xfId="3" applyFont="1" applyFill="1" applyBorder="1" applyAlignment="1"/>
    <xf numFmtId="0" fontId="1" fillId="2" borderId="0" xfId="3" applyFont="1" applyFill="1" applyBorder="1"/>
    <xf numFmtId="4" fontId="1" fillId="2" borderId="0" xfId="3" applyNumberFormat="1" applyFont="1" applyFill="1" applyBorder="1"/>
    <xf numFmtId="4" fontId="1" fillId="2" borderId="0" xfId="2" applyNumberFormat="1" applyFont="1" applyFill="1" applyProtection="1">
      <protection locked="0"/>
    </xf>
    <xf numFmtId="0" fontId="1" fillId="2" borderId="0" xfId="3" applyFont="1" applyFill="1" applyBorder="1" applyAlignment="1">
      <alignment horizontal="right"/>
    </xf>
    <xf numFmtId="0" fontId="1" fillId="2" borderId="0" xfId="3" applyFont="1" applyFill="1" applyBorder="1" applyAlignment="1">
      <alignment vertical="center"/>
    </xf>
    <xf numFmtId="1" fontId="1" fillId="2" borderId="0" xfId="3" applyNumberFormat="1" applyFont="1" applyFill="1" applyBorder="1" applyAlignment="1">
      <alignment horizontal="left"/>
    </xf>
    <xf numFmtId="0" fontId="2" fillId="2" borderId="0" xfId="2" applyFont="1" applyFill="1" applyBorder="1" applyAlignment="1" applyProtection="1">
      <alignment vertical="center"/>
      <protection locked="0"/>
    </xf>
    <xf numFmtId="3" fontId="11" fillId="2" borderId="0" xfId="2" applyNumberFormat="1" applyFont="1" applyFill="1" applyBorder="1" applyAlignment="1" applyProtection="1">
      <alignment horizontal="center" vertical="center"/>
      <protection locked="0"/>
    </xf>
    <xf numFmtId="0" fontId="1" fillId="2" borderId="5" xfId="2" applyFont="1" applyFill="1" applyBorder="1" applyAlignment="1" applyProtection="1">
      <alignment horizontal="center" vertical="center"/>
      <protection locked="0"/>
    </xf>
    <xf numFmtId="1" fontId="1" fillId="2" borderId="5" xfId="2" applyNumberFormat="1" applyFont="1" applyFill="1" applyBorder="1" applyAlignment="1" applyProtection="1">
      <alignment horizontal="center" vertical="center"/>
      <protection locked="0"/>
    </xf>
    <xf numFmtId="3" fontId="1" fillId="2" borderId="5" xfId="2" applyNumberFormat="1" applyFont="1" applyFill="1" applyBorder="1" applyAlignment="1" applyProtection="1">
      <alignment horizontal="center" vertical="center"/>
      <protection locked="0"/>
    </xf>
    <xf numFmtId="0" fontId="2" fillId="2" borderId="6" xfId="2" applyFont="1" applyFill="1" applyBorder="1" applyAlignment="1" applyProtection="1">
      <alignment horizontal="center" vertical="center"/>
      <protection locked="0"/>
    </xf>
    <xf numFmtId="1" fontId="2" fillId="2" borderId="6" xfId="2" applyNumberFormat="1" applyFont="1" applyFill="1" applyBorder="1" applyAlignment="1" applyProtection="1">
      <alignment horizontal="center" vertical="center"/>
      <protection locked="0"/>
    </xf>
    <xf numFmtId="3" fontId="2" fillId="2" borderId="6" xfId="2" applyNumberFormat="1" applyFont="1" applyFill="1" applyBorder="1" applyAlignment="1" applyProtection="1">
      <alignment horizontal="center" vertical="center"/>
      <protection locked="0"/>
    </xf>
    <xf numFmtId="0" fontId="1" fillId="2" borderId="6" xfId="2" applyFont="1" applyFill="1" applyBorder="1" applyAlignment="1" applyProtection="1">
      <alignment horizontal="center" vertical="center"/>
      <protection locked="0"/>
    </xf>
    <xf numFmtId="0" fontId="1" fillId="2" borderId="0" xfId="2" applyFont="1" applyFill="1" applyAlignment="1" applyProtection="1">
      <alignment horizontal="center" vertical="center"/>
      <protection locked="0"/>
    </xf>
    <xf numFmtId="1" fontId="2" fillId="3" borderId="0" xfId="2" applyNumberFormat="1" applyFont="1" applyFill="1" applyBorder="1" applyAlignment="1" applyProtection="1">
      <alignment horizontal="center" vertical="center"/>
      <protection locked="0"/>
    </xf>
    <xf numFmtId="3" fontId="2" fillId="3" borderId="7" xfId="2" applyNumberFormat="1" applyFont="1" applyFill="1" applyBorder="1" applyAlignment="1" applyProtection="1">
      <alignment horizontal="center" vertical="center"/>
      <protection locked="0"/>
    </xf>
    <xf numFmtId="0" fontId="2" fillId="3" borderId="8" xfId="2" applyFont="1" applyFill="1" applyBorder="1" applyAlignment="1" applyProtection="1">
      <alignment horizontal="left" vertical="center"/>
      <protection locked="0"/>
    </xf>
    <xf numFmtId="1" fontId="2" fillId="3" borderId="9" xfId="2" applyNumberFormat="1" applyFont="1" applyFill="1" applyBorder="1" applyAlignment="1" applyProtection="1">
      <alignment horizontal="center" vertical="center"/>
      <protection locked="0"/>
    </xf>
    <xf numFmtId="3" fontId="2" fillId="3" borderId="10" xfId="2" applyNumberFormat="1" applyFont="1" applyFill="1" applyBorder="1" applyAlignment="1" applyProtection="1">
      <alignment horizontal="center" vertical="center"/>
      <protection locked="0"/>
    </xf>
    <xf numFmtId="2" fontId="2" fillId="2" borderId="0" xfId="2" applyNumberFormat="1" applyFont="1" applyFill="1" applyBorder="1" applyAlignment="1" applyProtection="1">
      <alignment horizontal="center" vertical="center"/>
      <protection locked="0"/>
    </xf>
    <xf numFmtId="3" fontId="2" fillId="2" borderId="0" xfId="2" applyNumberFormat="1" applyFont="1" applyFill="1" applyBorder="1" applyAlignment="1" applyProtection="1">
      <alignment horizontal="center" vertical="center"/>
      <protection locked="0"/>
    </xf>
    <xf numFmtId="0" fontId="2" fillId="3" borderId="11" xfId="2" applyFont="1" applyFill="1" applyBorder="1" applyAlignment="1" applyProtection="1">
      <alignment horizontal="left" vertical="center"/>
      <protection locked="0"/>
    </xf>
    <xf numFmtId="0" fontId="2" fillId="3" borderId="12" xfId="2" applyFont="1" applyFill="1" applyBorder="1" applyAlignment="1" applyProtection="1">
      <alignment horizontal="center" vertical="center"/>
      <protection locked="0"/>
    </xf>
    <xf numFmtId="0" fontId="2" fillId="3" borderId="13" xfId="2" applyFont="1" applyFill="1" applyBorder="1" applyAlignment="1" applyProtection="1">
      <alignment horizontal="center" vertical="center"/>
      <protection locked="0"/>
    </xf>
    <xf numFmtId="3" fontId="2" fillId="3" borderId="12" xfId="2" applyNumberFormat="1" applyFont="1" applyFill="1" applyBorder="1" applyAlignment="1" applyProtection="1">
      <alignment horizontal="center" vertical="center"/>
      <protection locked="0"/>
    </xf>
    <xf numFmtId="0" fontId="1" fillId="4" borderId="0" xfId="2" applyFont="1" applyFill="1" applyProtection="1">
      <protection locked="0"/>
    </xf>
    <xf numFmtId="0" fontId="2" fillId="2" borderId="0" xfId="2" applyFont="1" applyFill="1" applyBorder="1" applyAlignment="1" applyProtection="1">
      <alignment horizontal="left" vertical="center" wrapText="1"/>
      <protection locked="0"/>
    </xf>
    <xf numFmtId="0" fontId="2" fillId="2" borderId="14" xfId="2" applyFont="1" applyFill="1" applyBorder="1" applyAlignment="1" applyProtection="1">
      <alignment horizontal="left" vertical="center" wrapText="1"/>
      <protection locked="0"/>
    </xf>
    <xf numFmtId="2" fontId="2" fillId="2" borderId="14" xfId="2" applyNumberFormat="1" applyFont="1" applyFill="1" applyBorder="1" applyAlignment="1" applyProtection="1">
      <alignment horizontal="center" vertical="center"/>
      <protection locked="0"/>
    </xf>
    <xf numFmtId="0" fontId="2" fillId="2" borderId="5" xfId="2" applyFont="1" applyFill="1" applyBorder="1" applyAlignment="1" applyProtection="1">
      <alignment horizontal="left" vertical="center" wrapText="1"/>
      <protection locked="0"/>
    </xf>
    <xf numFmtId="2" fontId="2" fillId="2" borderId="5" xfId="2" applyNumberFormat="1" applyFont="1" applyFill="1" applyBorder="1" applyAlignment="1" applyProtection="1">
      <alignment horizontal="center" vertical="center"/>
      <protection locked="0"/>
    </xf>
    <xf numFmtId="4" fontId="1" fillId="2" borderId="15" xfId="2" applyNumberFormat="1" applyFont="1" applyFill="1" applyBorder="1" applyAlignment="1" applyProtection="1">
      <alignment horizontal="center" vertical="center"/>
      <protection locked="0"/>
    </xf>
    <xf numFmtId="4" fontId="1" fillId="2" borderId="5" xfId="2" applyNumberFormat="1" applyFont="1" applyFill="1" applyBorder="1" applyAlignment="1" applyProtection="1">
      <alignment horizontal="center" vertical="center"/>
      <protection locked="0"/>
    </xf>
    <xf numFmtId="3" fontId="1" fillId="2" borderId="15" xfId="2" applyNumberFormat="1" applyFont="1" applyFill="1" applyBorder="1" applyAlignment="1" applyProtection="1">
      <alignment horizontal="center" vertical="center"/>
      <protection locked="0"/>
    </xf>
    <xf numFmtId="4" fontId="1" fillId="2" borderId="14" xfId="2" applyNumberFormat="1" applyFont="1" applyFill="1" applyBorder="1" applyAlignment="1" applyProtection="1">
      <alignment horizontal="center" vertical="center"/>
      <protection locked="0"/>
    </xf>
    <xf numFmtId="4" fontId="1" fillId="2" borderId="0" xfId="2" applyNumberFormat="1" applyFont="1" applyFill="1" applyBorder="1" applyAlignment="1" applyProtection="1">
      <alignment horizontal="center" vertical="center"/>
      <protection locked="0"/>
    </xf>
    <xf numFmtId="0" fontId="1" fillId="2" borderId="0" xfId="2" applyFont="1" applyFill="1" applyBorder="1" applyProtection="1"/>
    <xf numFmtId="0" fontId="10" fillId="2" borderId="0" xfId="2" applyFont="1" applyFill="1" applyBorder="1" applyAlignment="1" applyProtection="1">
      <alignment horizontal="center" vertical="center"/>
    </xf>
    <xf numFmtId="0" fontId="1" fillId="2" borderId="0" xfId="2" applyFont="1" applyFill="1" applyProtection="1"/>
    <xf numFmtId="0" fontId="2" fillId="2" borderId="0" xfId="2" applyFont="1" applyFill="1" applyProtection="1"/>
    <xf numFmtId="0" fontId="2" fillId="2" borderId="0" xfId="3" applyFont="1" applyFill="1" applyBorder="1" applyAlignment="1" applyProtection="1"/>
    <xf numFmtId="0" fontId="2" fillId="2" borderId="0" xfId="3" applyFont="1" applyFill="1" applyBorder="1" applyAlignment="1" applyProtection="1">
      <alignment horizontal="center"/>
    </xf>
    <xf numFmtId="0" fontId="1" fillId="2" borderId="0" xfId="3" applyFont="1" applyFill="1" applyBorder="1" applyAlignment="1" applyProtection="1"/>
    <xf numFmtId="0" fontId="1" fillId="2" borderId="0" xfId="3" applyFont="1" applyFill="1" applyBorder="1" applyProtection="1"/>
    <xf numFmtId="3" fontId="1" fillId="2" borderId="0" xfId="3" applyNumberFormat="1" applyFont="1" applyFill="1" applyBorder="1" applyAlignment="1" applyProtection="1"/>
    <xf numFmtId="0" fontId="2" fillId="3" borderId="16" xfId="2" applyFont="1" applyFill="1" applyBorder="1" applyAlignment="1" applyProtection="1">
      <alignment horizontal="left" vertical="center"/>
      <protection locked="0"/>
    </xf>
    <xf numFmtId="0" fontId="1" fillId="2" borderId="0" xfId="3" applyFont="1" applyFill="1" applyBorder="1" applyAlignment="1">
      <alignment horizontal="center"/>
    </xf>
    <xf numFmtId="0" fontId="1" fillId="2" borderId="0" xfId="0" applyFont="1" applyFill="1" applyBorder="1" applyProtection="1">
      <protection locked="0"/>
    </xf>
    <xf numFmtId="0" fontId="0" fillId="2" borderId="0" xfId="0" applyFill="1" applyBorder="1" applyProtection="1">
      <protection locked="0"/>
    </xf>
    <xf numFmtId="2" fontId="1" fillId="2" borderId="0" xfId="0" applyNumberFormat="1" applyFont="1" applyFill="1" applyBorder="1" applyProtection="1">
      <protection locked="0"/>
    </xf>
    <xf numFmtId="3" fontId="6" fillId="2" borderId="0" xfId="0" applyNumberFormat="1" applyFont="1" applyFill="1" applyBorder="1" applyAlignment="1" applyProtection="1">
      <alignment horizontal="center" vertical="center"/>
      <protection locked="0"/>
    </xf>
    <xf numFmtId="3" fontId="14" fillId="2" borderId="0" xfId="0" applyNumberFormat="1" applyFont="1" applyFill="1" applyBorder="1" applyAlignment="1" applyProtection="1">
      <alignment horizontal="center" vertical="center"/>
      <protection locked="0"/>
    </xf>
    <xf numFmtId="2" fontId="6" fillId="2" borderId="0" xfId="0" applyNumberFormat="1" applyFont="1" applyFill="1" applyBorder="1" applyAlignment="1" applyProtection="1">
      <alignment horizontal="center" vertical="center"/>
      <protection locked="0"/>
    </xf>
    <xf numFmtId="2" fontId="7" fillId="2" borderId="0" xfId="0" applyNumberFormat="1" applyFont="1" applyFill="1" applyBorder="1" applyAlignment="1" applyProtection="1">
      <alignment horizontal="center" vertical="center"/>
      <protection locked="0"/>
    </xf>
    <xf numFmtId="2" fontId="7" fillId="2" borderId="17" xfId="0" applyNumberFormat="1" applyFont="1" applyFill="1" applyBorder="1" applyAlignment="1" applyProtection="1">
      <alignment horizontal="center" vertical="center"/>
      <protection locked="0"/>
    </xf>
    <xf numFmtId="0" fontId="0" fillId="2" borderId="0" xfId="0" applyFill="1" applyProtection="1">
      <protection locked="0"/>
    </xf>
    <xf numFmtId="0" fontId="6" fillId="2" borderId="0" xfId="0" applyFont="1" applyFill="1" applyProtection="1">
      <protection locked="0"/>
    </xf>
    <xf numFmtId="0" fontId="1" fillId="2" borderId="0" xfId="0" applyFont="1" applyFill="1" applyProtection="1">
      <protection locked="0"/>
    </xf>
    <xf numFmtId="0" fontId="0" fillId="2" borderId="0" xfId="0" applyFill="1"/>
    <xf numFmtId="0" fontId="6" fillId="2" borderId="0" xfId="3" applyFont="1" applyFill="1" applyBorder="1" applyAlignment="1">
      <alignment horizontal="center"/>
    </xf>
    <xf numFmtId="0" fontId="7" fillId="2" borderId="0" xfId="3" applyFont="1" applyFill="1" applyBorder="1" applyAlignment="1"/>
    <xf numFmtId="0" fontId="7" fillId="2" borderId="0" xfId="3" applyFont="1" applyFill="1" applyBorder="1" applyAlignment="1">
      <alignment horizontal="left"/>
    </xf>
    <xf numFmtId="0" fontId="8" fillId="2" borderId="0" xfId="3" applyFont="1" applyFill="1" applyBorder="1" applyAlignment="1">
      <alignment horizontal="center"/>
    </xf>
    <xf numFmtId="0" fontId="6" fillId="2" borderId="0" xfId="0" applyFont="1" applyFill="1" applyBorder="1" applyProtection="1">
      <protection locked="0"/>
    </xf>
    <xf numFmtId="4" fontId="6" fillId="2" borderId="0" xfId="0" applyNumberFormat="1" applyFont="1" applyFill="1" applyBorder="1" applyProtection="1">
      <protection locked="0"/>
    </xf>
    <xf numFmtId="0" fontId="7" fillId="2" borderId="0" xfId="0" applyFont="1" applyFill="1" applyBorder="1" applyProtection="1">
      <protection locked="0"/>
    </xf>
    <xf numFmtId="0" fontId="2" fillId="2" borderId="0" xfId="2" applyFont="1" applyFill="1" applyAlignment="1" applyProtection="1">
      <alignment horizontal="center" vertical="center"/>
      <protection locked="0"/>
    </xf>
    <xf numFmtId="0" fontId="16" fillId="2" borderId="0" xfId="0" applyFont="1" applyFill="1" applyAlignment="1">
      <alignment vertical="top" wrapText="1"/>
    </xf>
    <xf numFmtId="0" fontId="17" fillId="2" borderId="0" xfId="0" applyFont="1" applyFill="1" applyAlignment="1">
      <alignment vertical="top" wrapText="1"/>
    </xf>
    <xf numFmtId="0" fontId="13" fillId="4" borderId="0" xfId="2" applyFont="1" applyFill="1" applyBorder="1" applyAlignment="1" applyProtection="1">
      <alignment vertical="center"/>
      <protection locked="0"/>
    </xf>
    <xf numFmtId="0" fontId="2" fillId="4" borderId="0" xfId="2" applyFont="1" applyFill="1" applyProtection="1">
      <protection locked="0"/>
    </xf>
    <xf numFmtId="0" fontId="2" fillId="4" borderId="0" xfId="2" applyFont="1" applyFill="1" applyBorder="1" applyAlignment="1" applyProtection="1">
      <alignment vertical="center"/>
      <protection locked="0"/>
    </xf>
    <xf numFmtId="0" fontId="0" fillId="4" borderId="0" xfId="0" applyFill="1" applyBorder="1" applyProtection="1">
      <protection locked="0"/>
    </xf>
    <xf numFmtId="0" fontId="1" fillId="4" borderId="0" xfId="0" applyFont="1" applyFill="1" applyBorder="1" applyProtection="1">
      <protection locked="0"/>
    </xf>
    <xf numFmtId="2" fontId="1" fillId="4" borderId="0" xfId="0" applyNumberFormat="1" applyFont="1" applyFill="1" applyBorder="1" applyProtection="1">
      <protection locked="0"/>
    </xf>
    <xf numFmtId="0" fontId="0" fillId="2" borderId="0" xfId="0" applyFill="1" applyBorder="1"/>
    <xf numFmtId="1" fontId="2" fillId="4" borderId="0" xfId="0" applyNumberFormat="1" applyFont="1" applyFill="1" applyBorder="1" applyProtection="1">
      <protection locked="0"/>
    </xf>
    <xf numFmtId="1" fontId="2" fillId="4" borderId="0" xfId="0" applyNumberFormat="1" applyFont="1" applyFill="1" applyBorder="1" applyAlignment="1" applyProtection="1">
      <alignment horizontal="center" vertical="center"/>
      <protection locked="0"/>
    </xf>
    <xf numFmtId="0" fontId="6" fillId="2" borderId="0" xfId="2" applyFont="1" applyFill="1" applyBorder="1" applyAlignment="1"/>
    <xf numFmtId="0" fontId="1" fillId="4" borderId="0" xfId="0" applyFont="1" applyFill="1" applyBorder="1" applyAlignment="1" applyProtection="1">
      <protection locked="0"/>
    </xf>
    <xf numFmtId="0" fontId="2" fillId="4" borderId="0" xfId="0" applyFont="1" applyFill="1" applyBorder="1" applyAlignment="1" applyProtection="1">
      <protection locked="0"/>
    </xf>
    <xf numFmtId="0" fontId="0" fillId="4" borderId="0" xfId="0" applyFill="1" applyBorder="1" applyAlignment="1" applyProtection="1">
      <alignment horizontal="center" vertical="center"/>
      <protection locked="0"/>
    </xf>
    <xf numFmtId="2" fontId="1" fillId="4" borderId="0" xfId="0" applyNumberFormat="1" applyFont="1" applyFill="1" applyBorder="1" applyAlignment="1" applyProtection="1">
      <alignment horizontal="center" vertical="center"/>
      <protection locked="0"/>
    </xf>
    <xf numFmtId="3" fontId="1" fillId="4" borderId="0" xfId="0" applyNumberFormat="1" applyFont="1" applyFill="1" applyBorder="1" applyAlignment="1" applyProtection="1">
      <alignment horizontal="center" vertical="center"/>
      <protection locked="0"/>
    </xf>
    <xf numFmtId="0" fontId="2" fillId="4" borderId="0" xfId="0" applyFont="1" applyFill="1" applyBorder="1" applyProtection="1">
      <protection locked="0"/>
    </xf>
    <xf numFmtId="3" fontId="0" fillId="4" borderId="0" xfId="0" applyNumberFormat="1" applyFill="1" applyBorder="1" applyAlignment="1" applyProtection="1">
      <alignment horizontal="center" vertical="center"/>
      <protection locked="0"/>
    </xf>
    <xf numFmtId="3" fontId="2" fillId="4" borderId="0" xfId="0" applyNumberFormat="1" applyFont="1" applyFill="1" applyBorder="1" applyAlignment="1" applyProtection="1">
      <alignment horizontal="center" vertical="center"/>
      <protection locked="0"/>
    </xf>
    <xf numFmtId="2" fontId="2" fillId="5" borderId="0" xfId="0" applyNumberFormat="1" applyFont="1" applyFill="1" applyBorder="1" applyAlignment="1" applyProtection="1">
      <alignment horizontal="center" vertical="center"/>
      <protection locked="0"/>
    </xf>
    <xf numFmtId="49" fontId="6" fillId="2" borderId="0" xfId="0" applyNumberFormat="1" applyFont="1" applyFill="1" applyBorder="1" applyAlignment="1" applyProtection="1">
      <alignment horizontal="center" vertical="center"/>
      <protection locked="0"/>
    </xf>
    <xf numFmtId="0" fontId="9" fillId="2" borderId="0" xfId="0" applyFont="1" applyFill="1" applyBorder="1" applyAlignment="1" applyProtection="1">
      <alignment vertical="center" wrapText="1"/>
      <protection locked="0"/>
    </xf>
    <xf numFmtId="0" fontId="7" fillId="2" borderId="1" xfId="2" applyFont="1" applyFill="1" applyBorder="1" applyAlignment="1" applyProtection="1">
      <alignment horizontal="center" vertical="center"/>
      <protection locked="0"/>
    </xf>
    <xf numFmtId="3" fontId="7" fillId="2" borderId="1" xfId="2" applyNumberFormat="1" applyFont="1" applyFill="1" applyBorder="1" applyAlignment="1" applyProtection="1">
      <alignment horizontal="center" vertical="center"/>
      <protection locked="0"/>
    </xf>
    <xf numFmtId="164" fontId="7" fillId="2" borderId="1" xfId="2" applyNumberFormat="1" applyFont="1" applyFill="1" applyBorder="1" applyAlignment="1" applyProtection="1">
      <alignment horizontal="center" vertical="center"/>
      <protection locked="0"/>
    </xf>
    <xf numFmtId="4" fontId="6" fillId="2" borderId="15" xfId="2" applyNumberFormat="1" applyFont="1" applyFill="1" applyBorder="1" applyAlignment="1" applyProtection="1">
      <alignment horizontal="center" vertical="center"/>
      <protection locked="0"/>
    </xf>
    <xf numFmtId="4" fontId="6" fillId="2" borderId="5" xfId="2" applyNumberFormat="1" applyFont="1" applyFill="1" applyBorder="1" applyAlignment="1" applyProtection="1">
      <alignment horizontal="center" vertical="center"/>
      <protection locked="0"/>
    </xf>
    <xf numFmtId="3" fontId="6" fillId="2" borderId="15" xfId="2" applyNumberFormat="1" applyFont="1" applyFill="1" applyBorder="1" applyAlignment="1" applyProtection="1">
      <alignment horizontal="center" vertical="center"/>
      <protection locked="0"/>
    </xf>
    <xf numFmtId="0" fontId="7" fillId="2" borderId="14" xfId="2" applyFont="1" applyFill="1" applyBorder="1" applyAlignment="1" applyProtection="1">
      <alignment horizontal="left" vertical="center" wrapText="1"/>
      <protection locked="0"/>
    </xf>
    <xf numFmtId="4" fontId="6" fillId="2" borderId="14" xfId="2" applyNumberFormat="1" applyFont="1" applyFill="1" applyBorder="1" applyAlignment="1" applyProtection="1">
      <alignment horizontal="center" vertical="center"/>
      <protection locked="0"/>
    </xf>
    <xf numFmtId="0" fontId="7" fillId="2" borderId="0" xfId="2" applyFont="1" applyFill="1" applyBorder="1" applyAlignment="1" applyProtection="1">
      <alignment horizontal="left" vertical="center" wrapText="1"/>
      <protection locked="0"/>
    </xf>
    <xf numFmtId="4" fontId="6" fillId="2" borderId="0" xfId="2" applyNumberFormat="1" applyFont="1" applyFill="1" applyBorder="1" applyAlignment="1" applyProtection="1">
      <alignment horizontal="center" vertical="center"/>
      <protection locked="0"/>
    </xf>
    <xf numFmtId="49" fontId="6" fillId="2" borderId="2" xfId="0" applyNumberFormat="1" applyFont="1" applyFill="1" applyBorder="1" applyAlignment="1" applyProtection="1">
      <alignment horizontal="center" vertical="center"/>
      <protection locked="0"/>
    </xf>
    <xf numFmtId="3" fontId="6" fillId="2" borderId="2" xfId="0" applyNumberFormat="1" applyFont="1" applyFill="1" applyBorder="1" applyAlignment="1" applyProtection="1">
      <alignment horizontal="center" vertical="center"/>
      <protection locked="0"/>
    </xf>
    <xf numFmtId="3" fontId="14" fillId="2" borderId="2" xfId="0" applyNumberFormat="1" applyFont="1" applyFill="1" applyBorder="1" applyAlignment="1" applyProtection="1">
      <alignment horizontal="center" vertical="center"/>
      <protection locked="0"/>
    </xf>
    <xf numFmtId="2" fontId="6" fillId="2" borderId="2" xfId="0" applyNumberFormat="1" applyFont="1" applyFill="1" applyBorder="1" applyAlignment="1" applyProtection="1">
      <alignment horizontal="center" vertical="center"/>
      <protection locked="0"/>
    </xf>
    <xf numFmtId="0" fontId="7" fillId="2" borderId="17" xfId="2" applyFont="1" applyFill="1" applyBorder="1" applyAlignment="1" applyProtection="1">
      <alignment horizontal="left" vertical="center" wrapText="1"/>
      <protection locked="0"/>
    </xf>
    <xf numFmtId="4" fontId="6" fillId="2" borderId="17" xfId="2" applyNumberFormat="1" applyFont="1" applyFill="1" applyBorder="1" applyAlignment="1" applyProtection="1">
      <alignment horizontal="center" vertical="center"/>
      <protection locked="0"/>
    </xf>
    <xf numFmtId="0" fontId="7" fillId="2" borderId="5" xfId="0" applyFont="1" applyFill="1" applyBorder="1" applyAlignment="1" applyProtection="1">
      <alignment horizontal="center" vertical="center"/>
      <protection locked="0"/>
    </xf>
    <xf numFmtId="3" fontId="7" fillId="2" borderId="5" xfId="0" applyNumberFormat="1" applyFont="1" applyFill="1" applyBorder="1" applyAlignment="1" applyProtection="1">
      <alignment horizontal="center" vertical="center"/>
      <protection locked="0"/>
    </xf>
    <xf numFmtId="2" fontId="7" fillId="2" borderId="5" xfId="0" applyNumberFormat="1" applyFont="1" applyFill="1" applyBorder="1" applyAlignment="1" applyProtection="1">
      <alignment horizontal="center" vertical="center"/>
      <protection locked="0"/>
    </xf>
    <xf numFmtId="0" fontId="1" fillId="6" borderId="0" xfId="2" applyFont="1" applyFill="1" applyBorder="1" applyProtection="1">
      <protection locked="0"/>
    </xf>
    <xf numFmtId="0" fontId="0" fillId="6" borderId="0" xfId="0" applyFill="1"/>
    <xf numFmtId="0" fontId="0" fillId="6" borderId="0" xfId="0" applyFill="1" applyBorder="1"/>
    <xf numFmtId="0" fontId="1" fillId="6" borderId="0" xfId="2" applyFont="1" applyFill="1" applyProtection="1">
      <protection locked="0"/>
    </xf>
    <xf numFmtId="0" fontId="2" fillId="4" borderId="0" xfId="2" applyFont="1" applyFill="1" applyBorder="1" applyProtection="1">
      <protection locked="0"/>
    </xf>
    <xf numFmtId="0" fontId="0" fillId="4" borderId="0" xfId="0" applyFill="1" applyBorder="1"/>
    <xf numFmtId="0" fontId="1" fillId="4" borderId="0" xfId="2" applyFont="1" applyFill="1" applyBorder="1" applyProtection="1">
      <protection locked="0"/>
    </xf>
    <xf numFmtId="0" fontId="10" fillId="4" borderId="0" xfId="2" applyFont="1" applyFill="1" applyBorder="1" applyAlignment="1" applyProtection="1">
      <alignment horizontal="center" vertical="center"/>
      <protection locked="0"/>
    </xf>
    <xf numFmtId="0" fontId="1" fillId="2" borderId="0" xfId="0" applyFont="1" applyFill="1"/>
    <xf numFmtId="0" fontId="21" fillId="2" borderId="0" xfId="0" applyFont="1" applyFill="1"/>
    <xf numFmtId="0" fontId="22" fillId="2" borderId="0" xfId="0" applyFont="1" applyFill="1"/>
    <xf numFmtId="0" fontId="20" fillId="2" borderId="0" xfId="0" applyFont="1" applyFill="1"/>
    <xf numFmtId="0" fontId="26" fillId="2" borderId="0" xfId="1" applyFill="1" applyAlignment="1" applyProtection="1"/>
    <xf numFmtId="0" fontId="2" fillId="4" borderId="0" xfId="0" applyFont="1" applyFill="1" applyBorder="1" applyAlignment="1" applyProtection="1">
      <alignment horizontal="center" vertical="center"/>
      <protection locked="0"/>
    </xf>
    <xf numFmtId="0" fontId="2" fillId="4" borderId="0" xfId="2" applyNumberFormat="1" applyFont="1" applyFill="1" applyBorder="1" applyAlignment="1" applyProtection="1">
      <alignment horizontal="center" vertical="center" wrapText="1"/>
      <protection locked="0"/>
    </xf>
    <xf numFmtId="0" fontId="2" fillId="2" borderId="2" xfId="2" applyFont="1" applyFill="1" applyBorder="1" applyAlignment="1" applyProtection="1">
      <alignment horizontal="center" vertical="center"/>
      <protection locked="0"/>
    </xf>
    <xf numFmtId="1" fontId="13" fillId="2" borderId="2" xfId="2" applyNumberFormat="1" applyFont="1" applyFill="1" applyBorder="1" applyAlignment="1" applyProtection="1">
      <alignment horizontal="center" vertical="center"/>
      <protection locked="0"/>
    </xf>
    <xf numFmtId="1" fontId="13" fillId="2" borderId="0" xfId="2" applyNumberFormat="1" applyFont="1" applyFill="1" applyBorder="1" applyAlignment="1" applyProtection="1">
      <alignment horizontal="center" vertical="center"/>
      <protection locked="0"/>
    </xf>
    <xf numFmtId="49" fontId="15" fillId="2" borderId="2" xfId="0" applyNumberFormat="1" applyFont="1" applyFill="1" applyBorder="1" applyAlignment="1" applyProtection="1">
      <alignment horizontal="center" vertical="center"/>
      <protection locked="0"/>
    </xf>
    <xf numFmtId="49" fontId="15" fillId="2" borderId="0" xfId="0" applyNumberFormat="1" applyFont="1" applyFill="1" applyBorder="1" applyAlignment="1" applyProtection="1">
      <alignment horizontal="center" vertical="center"/>
      <protection locked="0"/>
    </xf>
    <xf numFmtId="0" fontId="2" fillId="4" borderId="14" xfId="0" applyFont="1" applyFill="1" applyBorder="1" applyAlignment="1" applyProtection="1">
      <alignment horizontal="center" vertical="center"/>
      <protection locked="0"/>
    </xf>
    <xf numFmtId="0" fontId="0" fillId="4" borderId="18" xfId="0" applyFill="1" applyBorder="1" applyAlignment="1" applyProtection="1">
      <alignment horizontal="center" vertical="center"/>
      <protection locked="0"/>
    </xf>
    <xf numFmtId="3" fontId="1" fillId="4" borderId="19" xfId="0" applyNumberFormat="1" applyFont="1" applyFill="1" applyBorder="1" applyAlignment="1" applyProtection="1">
      <alignment horizontal="center" vertical="center"/>
      <protection locked="0"/>
    </xf>
    <xf numFmtId="0" fontId="0" fillId="4" borderId="18" xfId="0" applyFill="1" applyBorder="1" applyProtection="1">
      <protection locked="0"/>
    </xf>
    <xf numFmtId="3" fontId="2" fillId="4" borderId="19" xfId="0" applyNumberFormat="1" applyFont="1" applyFill="1" applyBorder="1" applyAlignment="1" applyProtection="1">
      <alignment horizontal="center" vertical="center"/>
      <protection locked="0"/>
    </xf>
    <xf numFmtId="0" fontId="0" fillId="4" borderId="19" xfId="0" applyFill="1" applyBorder="1" applyProtection="1">
      <protection locked="0"/>
    </xf>
    <xf numFmtId="0" fontId="0" fillId="4" borderId="20" xfId="0" applyFill="1" applyBorder="1" applyProtection="1">
      <protection locked="0"/>
    </xf>
    <xf numFmtId="0" fontId="2" fillId="4" borderId="5" xfId="0" applyFont="1" applyFill="1" applyBorder="1" applyProtection="1">
      <protection locked="0"/>
    </xf>
    <xf numFmtId="1" fontId="2" fillId="4" borderId="5" xfId="0" applyNumberFormat="1" applyFont="1" applyFill="1" applyBorder="1" applyProtection="1">
      <protection locked="0"/>
    </xf>
    <xf numFmtId="0" fontId="0" fillId="4" borderId="5" xfId="0" applyFill="1" applyBorder="1" applyProtection="1">
      <protection locked="0"/>
    </xf>
    <xf numFmtId="0" fontId="0" fillId="4" borderId="21" xfId="0" applyFill="1" applyBorder="1" applyProtection="1">
      <protection locked="0"/>
    </xf>
    <xf numFmtId="0" fontId="2" fillId="4" borderId="18" xfId="2" applyNumberFormat="1" applyFont="1" applyFill="1" applyBorder="1" applyAlignment="1" applyProtection="1">
      <alignment horizontal="center" vertical="center" wrapText="1"/>
      <protection locked="0"/>
    </xf>
    <xf numFmtId="3" fontId="1" fillId="4" borderId="18" xfId="0" applyNumberFormat="1" applyFont="1" applyFill="1" applyBorder="1" applyAlignment="1" applyProtection="1">
      <alignment horizontal="center" vertical="center"/>
      <protection locked="0"/>
    </xf>
    <xf numFmtId="1" fontId="2" fillId="4" borderId="18" xfId="0" applyNumberFormat="1" applyFont="1" applyFill="1" applyBorder="1" applyAlignment="1" applyProtection="1">
      <alignment horizontal="center" vertical="center"/>
      <protection locked="0"/>
    </xf>
    <xf numFmtId="1" fontId="2" fillId="4" borderId="18" xfId="0" applyNumberFormat="1" applyFont="1" applyFill="1" applyBorder="1" applyProtection="1">
      <protection locked="0"/>
    </xf>
    <xf numFmtId="1" fontId="2" fillId="4" borderId="20" xfId="0" applyNumberFormat="1" applyFont="1" applyFill="1" applyBorder="1" applyProtection="1">
      <protection locked="0"/>
    </xf>
    <xf numFmtId="0" fontId="16" fillId="2" borderId="0" xfId="0" applyFont="1" applyFill="1" applyAlignment="1">
      <alignment vertical="center" wrapText="1"/>
    </xf>
    <xf numFmtId="0" fontId="16" fillId="2" borderId="22" xfId="0" applyFont="1" applyFill="1" applyBorder="1" applyAlignment="1">
      <alignment vertical="center" wrapText="1"/>
    </xf>
    <xf numFmtId="0" fontId="7" fillId="2" borderId="15" xfId="2" applyFont="1" applyFill="1" applyBorder="1" applyAlignment="1" applyProtection="1">
      <alignment horizontal="left" vertical="center" wrapText="1"/>
      <protection locked="0"/>
    </xf>
    <xf numFmtId="0" fontId="4" fillId="2" borderId="17" xfId="2" applyFont="1" applyFill="1" applyBorder="1" applyAlignment="1" applyProtection="1">
      <alignment horizontal="left" vertical="center" wrapText="1"/>
      <protection locked="0"/>
    </xf>
    <xf numFmtId="0" fontId="24" fillId="2" borderId="0" xfId="0" applyFont="1" applyFill="1" applyAlignment="1">
      <alignment horizontal="left" wrapText="1"/>
    </xf>
    <xf numFmtId="0" fontId="12" fillId="2" borderId="0" xfId="2" applyFont="1" applyFill="1" applyBorder="1" applyAlignment="1" applyProtection="1">
      <alignment horizontal="center" vertical="center"/>
    </xf>
    <xf numFmtId="0" fontId="13" fillId="2" borderId="1" xfId="2" applyNumberFormat="1" applyFont="1" applyFill="1" applyBorder="1" applyAlignment="1" applyProtection="1">
      <alignment horizontal="center" vertical="center" wrapText="1"/>
      <protection locked="0"/>
    </xf>
    <xf numFmtId="0" fontId="13" fillId="2" borderId="17" xfId="2" applyFont="1" applyFill="1" applyBorder="1" applyAlignment="1" applyProtection="1">
      <alignment horizontal="center" vertical="center"/>
      <protection locked="0"/>
    </xf>
    <xf numFmtId="0" fontId="2" fillId="2" borderId="0" xfId="2" applyFont="1" applyFill="1" applyBorder="1" applyAlignment="1" applyProtection="1">
      <alignment horizontal="center"/>
    </xf>
    <xf numFmtId="3" fontId="2" fillId="2" borderId="0" xfId="2" applyNumberFormat="1" applyFont="1" applyFill="1" applyBorder="1" applyAlignment="1" applyProtection="1">
      <alignment horizontal="center" vertical="center"/>
    </xf>
    <xf numFmtId="0" fontId="2" fillId="0" borderId="0" xfId="0" applyFont="1" applyProtection="1"/>
    <xf numFmtId="0" fontId="2" fillId="2" borderId="0" xfId="2" applyFont="1" applyFill="1" applyBorder="1" applyAlignment="1" applyProtection="1">
      <alignment horizontal="center" vertical="center"/>
    </xf>
    <xf numFmtId="0" fontId="1" fillId="2" borderId="0" xfId="3" applyFont="1" applyFill="1" applyBorder="1" applyAlignment="1" applyProtection="1">
      <alignment horizontal="center" vertical="center"/>
    </xf>
    <xf numFmtId="0" fontId="2" fillId="2" borderId="0" xfId="3" applyFont="1" applyFill="1" applyBorder="1" applyAlignment="1" applyProtection="1">
      <alignment horizontal="center" vertical="center"/>
    </xf>
    <xf numFmtId="0" fontId="1" fillId="2" borderId="0" xfId="3" applyFont="1" applyFill="1" applyBorder="1" applyAlignment="1">
      <alignment horizontal="center"/>
    </xf>
    <xf numFmtId="4" fontId="1" fillId="2" borderId="0" xfId="3" applyNumberFormat="1" applyFont="1" applyFill="1" applyBorder="1" applyAlignment="1">
      <alignment horizontal="center"/>
    </xf>
    <xf numFmtId="0" fontId="1" fillId="2" borderId="0" xfId="3" applyFont="1" applyFill="1" applyBorder="1" applyAlignment="1">
      <alignment horizontal="center" vertical="center"/>
    </xf>
    <xf numFmtId="4" fontId="1" fillId="2" borderId="0" xfId="3" applyNumberFormat="1" applyFont="1" applyFill="1" applyBorder="1" applyAlignment="1">
      <alignment horizontal="center" vertical="center"/>
    </xf>
    <xf numFmtId="0" fontId="16" fillId="2" borderId="0" xfId="0" applyFont="1" applyFill="1" applyAlignment="1">
      <alignment horizontal="left" vertical="center" wrapText="1"/>
    </xf>
    <xf numFmtId="0" fontId="2" fillId="2" borderId="23" xfId="2" applyFont="1" applyFill="1" applyBorder="1" applyAlignment="1" applyProtection="1">
      <alignment horizontal="left" vertical="center"/>
      <protection locked="0"/>
    </xf>
    <xf numFmtId="0" fontId="2" fillId="2" borderId="2" xfId="2" applyFont="1" applyFill="1" applyBorder="1" applyAlignment="1" applyProtection="1">
      <alignment horizontal="left" vertical="center"/>
      <protection locked="0"/>
    </xf>
    <xf numFmtId="0" fontId="2" fillId="2" borderId="16" xfId="2" applyFont="1" applyFill="1" applyBorder="1" applyAlignment="1" applyProtection="1">
      <alignment horizontal="left" vertical="top"/>
      <protection locked="0"/>
    </xf>
    <xf numFmtId="0" fontId="2" fillId="2" borderId="0" xfId="2" applyFont="1" applyFill="1" applyAlignment="1" applyProtection="1">
      <alignment horizontal="left" vertical="top"/>
      <protection locked="0"/>
    </xf>
    <xf numFmtId="0" fontId="2" fillId="3" borderId="16" xfId="2" applyFont="1" applyFill="1" applyBorder="1" applyAlignment="1" applyProtection="1">
      <alignment horizontal="left" vertical="center"/>
      <protection locked="0"/>
    </xf>
    <xf numFmtId="0" fontId="2" fillId="3" borderId="0" xfId="2" applyFont="1" applyFill="1" applyBorder="1" applyAlignment="1" applyProtection="1">
      <alignment horizontal="left" vertical="center"/>
      <protection locked="0"/>
    </xf>
    <xf numFmtId="0" fontId="16" fillId="2" borderId="22" xfId="0" applyFont="1" applyFill="1" applyBorder="1" applyAlignment="1">
      <alignment horizontal="left" vertical="center" wrapText="1"/>
    </xf>
    <xf numFmtId="0" fontId="23" fillId="2" borderId="0" xfId="0" applyFont="1" applyFill="1" applyAlignment="1">
      <alignment horizontal="center" vertical="center" wrapText="1"/>
    </xf>
    <xf numFmtId="0" fontId="23" fillId="2" borderId="19" xfId="0" applyFont="1" applyFill="1" applyBorder="1" applyAlignment="1">
      <alignment horizontal="center" vertical="center" wrapText="1"/>
    </xf>
    <xf numFmtId="0" fontId="15" fillId="2" borderId="17" xfId="2" applyFont="1" applyFill="1" applyBorder="1" applyAlignment="1" applyProtection="1">
      <alignment horizontal="center" vertical="center"/>
      <protection locked="0"/>
    </xf>
    <xf numFmtId="0" fontId="9" fillId="2" borderId="0" xfId="0" applyFont="1" applyFill="1" applyBorder="1" applyAlignment="1" applyProtection="1">
      <alignment horizontal="left" vertical="center" wrapText="1"/>
      <protection locked="0"/>
    </xf>
    <xf numFmtId="0" fontId="1" fillId="4" borderId="0" xfId="0" applyFont="1" applyFill="1" applyBorder="1" applyAlignment="1" applyProtection="1">
      <alignment horizontal="center"/>
      <protection locked="0"/>
    </xf>
    <xf numFmtId="0" fontId="0" fillId="4" borderId="0" xfId="0" applyFill="1" applyBorder="1" applyAlignment="1" applyProtection="1">
      <alignment horizontal="center"/>
      <protection locked="0"/>
    </xf>
    <xf numFmtId="0" fontId="2" fillId="2" borderId="0" xfId="3" applyFont="1" applyFill="1" applyBorder="1" applyAlignment="1">
      <alignment horizontal="center" vertical="center"/>
    </xf>
    <xf numFmtId="3" fontId="6" fillId="2" borderId="0" xfId="3" applyNumberFormat="1" applyFont="1" applyFill="1" applyBorder="1" applyAlignment="1">
      <alignment horizontal="left"/>
    </xf>
    <xf numFmtId="0" fontId="2" fillId="2" borderId="0" xfId="3" applyFont="1" applyFill="1" applyBorder="1" applyAlignment="1">
      <alignment horizontal="center"/>
    </xf>
    <xf numFmtId="0" fontId="2" fillId="4" borderId="24" xfId="0" applyFont="1" applyFill="1" applyBorder="1" applyAlignment="1" applyProtection="1">
      <alignment horizontal="center" vertical="center"/>
      <protection locked="0"/>
    </xf>
    <xf numFmtId="0" fontId="2" fillId="4" borderId="14" xfId="0" applyFont="1" applyFill="1" applyBorder="1" applyAlignment="1" applyProtection="1">
      <alignment horizontal="center" vertical="center"/>
      <protection locked="0"/>
    </xf>
    <xf numFmtId="0" fontId="2" fillId="4" borderId="0" xfId="2" applyNumberFormat="1" applyFont="1" applyFill="1" applyBorder="1" applyAlignment="1" applyProtection="1">
      <alignment horizontal="center" vertical="center" wrapText="1"/>
      <protection locked="0"/>
    </xf>
    <xf numFmtId="0" fontId="2" fillId="4" borderId="19" xfId="2" applyNumberFormat="1" applyFont="1" applyFill="1" applyBorder="1" applyAlignment="1" applyProtection="1">
      <alignment horizontal="center" vertical="center" wrapText="1"/>
      <protection locked="0"/>
    </xf>
    <xf numFmtId="0" fontId="2" fillId="4" borderId="18" xfId="0" applyFont="1" applyFill="1" applyBorder="1" applyAlignment="1" applyProtection="1">
      <alignment horizontal="center" vertical="center"/>
      <protection locked="0"/>
    </xf>
    <xf numFmtId="0" fontId="2" fillId="4" borderId="0" xfId="0" applyFont="1" applyFill="1" applyBorder="1" applyAlignment="1" applyProtection="1">
      <alignment horizontal="center" vertical="center"/>
      <protection locked="0"/>
    </xf>
    <xf numFmtId="0" fontId="2" fillId="4" borderId="14" xfId="0" applyFont="1" applyFill="1" applyBorder="1" applyAlignment="1" applyProtection="1">
      <alignment horizontal="center"/>
      <protection locked="0"/>
    </xf>
    <xf numFmtId="0" fontId="2" fillId="4" borderId="25" xfId="0" applyFont="1" applyFill="1" applyBorder="1" applyAlignment="1" applyProtection="1">
      <alignment horizontal="center"/>
      <protection locked="0"/>
    </xf>
    <xf numFmtId="0" fontId="2" fillId="4" borderId="24" xfId="0" applyFont="1" applyFill="1" applyBorder="1" applyAlignment="1" applyProtection="1">
      <alignment horizontal="center"/>
      <protection locked="0"/>
    </xf>
  </cellXfs>
  <cellStyles count="4">
    <cellStyle name="Hyperlink" xfId="1" builtinId="8"/>
    <cellStyle name="Normal" xfId="0" builtinId="0"/>
    <cellStyle name="Normal 2" xfId="2"/>
    <cellStyle name="Normal_Book2" xfId="3"/>
  </cellStyles>
  <dxfs count="3">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Berat</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9569-47C4-A522-D38E8B73A5F0}"/>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9569-47C4-A522-D38E8B73A5F0}"/>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895649632"/>
        <c:axId val="-1895645280"/>
      </c:barChart>
      <c:catAx>
        <c:axId val="-1895649632"/>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895645280"/>
        <c:crosses val="autoZero"/>
        <c:auto val="1"/>
        <c:lblAlgn val="ctr"/>
        <c:lblOffset val="100"/>
        <c:tickLblSkip val="1"/>
        <c:tickMarkSkip val="1"/>
        <c:noMultiLvlLbl val="0"/>
      </c:catAx>
      <c:valAx>
        <c:axId val="-1895645280"/>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895649632"/>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Gjirokaster</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F2F9-4AC9-A91E-A2375768AA23}"/>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F2F9-4AC9-A91E-A2375768AA23}"/>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86068672"/>
        <c:axId val="-1786069760"/>
      </c:barChart>
      <c:catAx>
        <c:axId val="-1786068672"/>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86069760"/>
        <c:crosses val="autoZero"/>
        <c:auto val="1"/>
        <c:lblAlgn val="ctr"/>
        <c:lblOffset val="100"/>
        <c:tickLblSkip val="1"/>
        <c:tickMarkSkip val="1"/>
        <c:noMultiLvlLbl val="0"/>
      </c:catAx>
      <c:valAx>
        <c:axId val="-1786069760"/>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86068672"/>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Has</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1FCA-48FA-84A4-8D3ED1DB39E9}"/>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1FCA-48FA-84A4-8D3ED1DB39E9}"/>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86068128"/>
        <c:axId val="-1786065952"/>
      </c:barChart>
      <c:catAx>
        <c:axId val="-1786068128"/>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86065952"/>
        <c:crosses val="autoZero"/>
        <c:auto val="1"/>
        <c:lblAlgn val="ctr"/>
        <c:lblOffset val="100"/>
        <c:tickLblSkip val="1"/>
        <c:tickMarkSkip val="1"/>
        <c:noMultiLvlLbl val="0"/>
      </c:catAx>
      <c:valAx>
        <c:axId val="-1786065952"/>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86068128"/>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Kavaje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EA02-4827-A658-BAAC7880B6B1}"/>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EA02-4827-A658-BAAC7880B6B1}"/>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86065408"/>
        <c:axId val="-1786057792"/>
      </c:barChart>
      <c:catAx>
        <c:axId val="-1786065408"/>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86057792"/>
        <c:crosses val="autoZero"/>
        <c:auto val="1"/>
        <c:lblAlgn val="ctr"/>
        <c:lblOffset val="100"/>
        <c:tickLblSkip val="1"/>
        <c:tickMarkSkip val="1"/>
        <c:noMultiLvlLbl val="0"/>
      </c:catAx>
      <c:valAx>
        <c:axId val="-1786057792"/>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86065408"/>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Kolonje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5749-46EA-80A4-E3958CD55005}"/>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5749-46EA-80A4-E3958CD55005}"/>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86056160"/>
        <c:axId val="-1786058880"/>
      </c:barChart>
      <c:catAx>
        <c:axId val="-1786056160"/>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86058880"/>
        <c:crosses val="autoZero"/>
        <c:auto val="1"/>
        <c:lblAlgn val="ctr"/>
        <c:lblOffset val="100"/>
        <c:tickLblSkip val="1"/>
        <c:tickMarkSkip val="1"/>
        <c:noMultiLvlLbl val="0"/>
      </c:catAx>
      <c:valAx>
        <c:axId val="-1786058880"/>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86056160"/>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Korce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3184-44A0-A811-EBA4A59694B8}"/>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3184-44A0-A811-EBA4A59694B8}"/>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86061600"/>
        <c:axId val="-1786059424"/>
      </c:barChart>
      <c:catAx>
        <c:axId val="-1786061600"/>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86059424"/>
        <c:crosses val="autoZero"/>
        <c:auto val="1"/>
        <c:lblAlgn val="ctr"/>
        <c:lblOffset val="100"/>
        <c:tickLblSkip val="1"/>
        <c:tickMarkSkip val="1"/>
        <c:noMultiLvlLbl val="0"/>
      </c:catAx>
      <c:valAx>
        <c:axId val="-1786059424"/>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86061600"/>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Kruje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0EF7-4E21-A358-3B3CB15CB96A}"/>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0EF7-4E21-A358-3B3CB15CB96A}"/>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86063776"/>
        <c:axId val="-1786058336"/>
      </c:barChart>
      <c:catAx>
        <c:axId val="-1786063776"/>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86058336"/>
        <c:crosses val="autoZero"/>
        <c:auto val="1"/>
        <c:lblAlgn val="ctr"/>
        <c:lblOffset val="100"/>
        <c:tickLblSkip val="1"/>
        <c:tickMarkSkip val="1"/>
        <c:noMultiLvlLbl val="0"/>
      </c:catAx>
      <c:valAx>
        <c:axId val="-1786058336"/>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86063776"/>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Kucove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5F0C-4168-A185-1641BC799C77}"/>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5F0C-4168-A185-1641BC799C77}"/>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86054528"/>
        <c:axId val="-1786069216"/>
      </c:barChart>
      <c:catAx>
        <c:axId val="-1786054528"/>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86069216"/>
        <c:crosses val="autoZero"/>
        <c:auto val="1"/>
        <c:lblAlgn val="ctr"/>
        <c:lblOffset val="100"/>
        <c:tickLblSkip val="1"/>
        <c:tickMarkSkip val="1"/>
        <c:noMultiLvlLbl val="0"/>
      </c:catAx>
      <c:valAx>
        <c:axId val="-1786069216"/>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86054528"/>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Kukes</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7006-40FB-843C-BC1BBADA3CE3}"/>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7006-40FB-843C-BC1BBADA3CE3}"/>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86060512"/>
        <c:axId val="-1785295968"/>
      </c:barChart>
      <c:catAx>
        <c:axId val="-1786060512"/>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85295968"/>
        <c:crosses val="autoZero"/>
        <c:auto val="1"/>
        <c:lblAlgn val="ctr"/>
        <c:lblOffset val="100"/>
        <c:tickLblSkip val="1"/>
        <c:tickMarkSkip val="1"/>
        <c:noMultiLvlLbl val="0"/>
      </c:catAx>
      <c:valAx>
        <c:axId val="-1785295968"/>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86060512"/>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Kurbin</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EEFE-45DC-B008-03AFF58B1FAC}"/>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EEFE-45DC-B008-03AFF58B1FAC}"/>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85294336"/>
        <c:axId val="-1785293792"/>
      </c:barChart>
      <c:catAx>
        <c:axId val="-1785294336"/>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85293792"/>
        <c:crosses val="autoZero"/>
        <c:auto val="1"/>
        <c:lblAlgn val="ctr"/>
        <c:lblOffset val="100"/>
        <c:tickLblSkip val="1"/>
        <c:tickMarkSkip val="1"/>
        <c:noMultiLvlLbl val="0"/>
      </c:catAx>
      <c:valAx>
        <c:axId val="-1785293792"/>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85294336"/>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Lezhe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C3CE-416D-A53A-EEF08E8ADC93}"/>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C3CE-416D-A53A-EEF08E8ADC93}"/>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85305216"/>
        <c:axId val="-1785304672"/>
      </c:barChart>
      <c:catAx>
        <c:axId val="-1785305216"/>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85304672"/>
        <c:crosses val="autoZero"/>
        <c:auto val="1"/>
        <c:lblAlgn val="ctr"/>
        <c:lblOffset val="100"/>
        <c:tickLblSkip val="1"/>
        <c:tickMarkSkip val="1"/>
        <c:noMultiLvlLbl val="0"/>
      </c:catAx>
      <c:valAx>
        <c:axId val="-1785304672"/>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85305216"/>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Bulqize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C778-4399-959D-B88A7B9D240F}"/>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C778-4399-959D-B88A7B9D240F}"/>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895636576"/>
        <c:axId val="-1895649088"/>
      </c:barChart>
      <c:catAx>
        <c:axId val="-1895636576"/>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895649088"/>
        <c:crosses val="autoZero"/>
        <c:auto val="1"/>
        <c:lblAlgn val="ctr"/>
        <c:lblOffset val="100"/>
        <c:tickLblSkip val="1"/>
        <c:tickMarkSkip val="1"/>
        <c:noMultiLvlLbl val="0"/>
      </c:catAx>
      <c:valAx>
        <c:axId val="-1895649088"/>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895636576"/>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Librazhd</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7378-4A2B-A429-83E2BE99CD8B}"/>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7378-4A2B-A429-83E2BE99CD8B}"/>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85301952"/>
        <c:axId val="-1785300864"/>
      </c:barChart>
      <c:catAx>
        <c:axId val="-1785301952"/>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85300864"/>
        <c:crosses val="autoZero"/>
        <c:auto val="1"/>
        <c:lblAlgn val="ctr"/>
        <c:lblOffset val="100"/>
        <c:tickLblSkip val="1"/>
        <c:tickMarkSkip val="1"/>
        <c:noMultiLvlLbl val="0"/>
      </c:catAx>
      <c:valAx>
        <c:axId val="-1785300864"/>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85301952"/>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Lushnje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5720-4EA9-9571-0BC536BF855E}"/>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5720-4EA9-9571-0BC536BF855E}"/>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85299232"/>
        <c:axId val="-1785304128"/>
      </c:barChart>
      <c:catAx>
        <c:axId val="-1785299232"/>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85304128"/>
        <c:crosses val="autoZero"/>
        <c:auto val="1"/>
        <c:lblAlgn val="ctr"/>
        <c:lblOffset val="100"/>
        <c:tickLblSkip val="1"/>
        <c:tickMarkSkip val="1"/>
        <c:noMultiLvlLbl val="0"/>
      </c:catAx>
      <c:valAx>
        <c:axId val="-1785304128"/>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85299232"/>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Malesi e madhe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8FF1-4F5E-943F-7C3FD98EFBDF}"/>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8FF1-4F5E-943F-7C3FD98EFBDF}"/>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85303584"/>
        <c:axId val="-1785300320"/>
      </c:barChart>
      <c:catAx>
        <c:axId val="-1785303584"/>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85300320"/>
        <c:crosses val="autoZero"/>
        <c:auto val="1"/>
        <c:lblAlgn val="ctr"/>
        <c:lblOffset val="100"/>
        <c:tickLblSkip val="1"/>
        <c:tickMarkSkip val="1"/>
        <c:noMultiLvlLbl val="0"/>
      </c:catAx>
      <c:valAx>
        <c:axId val="-1785300320"/>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85303584"/>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Mallakaster</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860C-46FC-96DE-76521028FE4D}"/>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860C-46FC-96DE-76521028FE4D}"/>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85295424"/>
        <c:axId val="-1785302496"/>
      </c:barChart>
      <c:catAx>
        <c:axId val="-1785295424"/>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85302496"/>
        <c:crosses val="autoZero"/>
        <c:auto val="1"/>
        <c:lblAlgn val="ctr"/>
        <c:lblOffset val="100"/>
        <c:tickLblSkip val="1"/>
        <c:tickMarkSkip val="1"/>
        <c:noMultiLvlLbl val="0"/>
      </c:catAx>
      <c:valAx>
        <c:axId val="-1785302496"/>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85295424"/>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Mat</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F4F0-4138-8FFD-0D3BB77BE5BE}"/>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F4F0-4138-8FFD-0D3BB77BE5BE}"/>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85292160"/>
        <c:axId val="-1785306304"/>
      </c:barChart>
      <c:catAx>
        <c:axId val="-1785292160"/>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85306304"/>
        <c:crosses val="autoZero"/>
        <c:auto val="1"/>
        <c:lblAlgn val="ctr"/>
        <c:lblOffset val="100"/>
        <c:tickLblSkip val="1"/>
        <c:tickMarkSkip val="1"/>
        <c:noMultiLvlLbl val="0"/>
      </c:catAx>
      <c:valAx>
        <c:axId val="-1785306304"/>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85292160"/>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Mirdite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C00A-4106-A36C-36DDB8EC3964}"/>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C00A-4106-A36C-36DDB8EC3964}"/>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82585808"/>
        <c:axId val="-1782591792"/>
      </c:barChart>
      <c:catAx>
        <c:axId val="-1782585808"/>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82591792"/>
        <c:crosses val="autoZero"/>
        <c:auto val="1"/>
        <c:lblAlgn val="ctr"/>
        <c:lblOffset val="100"/>
        <c:tickLblSkip val="1"/>
        <c:tickMarkSkip val="1"/>
        <c:noMultiLvlLbl val="0"/>
      </c:catAx>
      <c:valAx>
        <c:axId val="-1782591792"/>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82585808"/>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Peqin</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E724-4491-B414-AF567FF8AD14}"/>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E724-4491-B414-AF567FF8AD14}"/>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82577648"/>
        <c:axId val="-1782577104"/>
      </c:barChart>
      <c:catAx>
        <c:axId val="-1782577648"/>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82577104"/>
        <c:crosses val="autoZero"/>
        <c:auto val="1"/>
        <c:lblAlgn val="ctr"/>
        <c:lblOffset val="100"/>
        <c:tickLblSkip val="1"/>
        <c:tickMarkSkip val="1"/>
        <c:noMultiLvlLbl val="0"/>
      </c:catAx>
      <c:valAx>
        <c:axId val="-1782577104"/>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82577648"/>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Permet</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66FE-4465-BFDB-C8CE4B14BEA0}"/>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66FE-4465-BFDB-C8CE4B14BEA0}"/>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82591248"/>
        <c:axId val="-1782579824"/>
      </c:barChart>
      <c:catAx>
        <c:axId val="-1782591248"/>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82579824"/>
        <c:crosses val="autoZero"/>
        <c:auto val="1"/>
        <c:lblAlgn val="ctr"/>
        <c:lblOffset val="100"/>
        <c:tickLblSkip val="1"/>
        <c:tickMarkSkip val="1"/>
        <c:noMultiLvlLbl val="0"/>
      </c:catAx>
      <c:valAx>
        <c:axId val="-1782579824"/>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82591248"/>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Pogradec</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BBB1-4FD4-97DB-BD7EFEDFF0E5}"/>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BBB1-4FD4-97DB-BD7EFEDFF0E5}"/>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82578736"/>
        <c:axId val="-1782590704"/>
      </c:barChart>
      <c:catAx>
        <c:axId val="-1782578736"/>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82590704"/>
        <c:crosses val="autoZero"/>
        <c:auto val="1"/>
        <c:lblAlgn val="ctr"/>
        <c:lblOffset val="100"/>
        <c:tickLblSkip val="1"/>
        <c:tickMarkSkip val="1"/>
        <c:noMultiLvlLbl val="0"/>
      </c:catAx>
      <c:valAx>
        <c:axId val="-1782590704"/>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82578736"/>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Puke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3F97-4283-B5C4-8116CAE9D011}"/>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3F97-4283-B5C4-8116CAE9D011}"/>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82578192"/>
        <c:axId val="-1782580912"/>
      </c:barChart>
      <c:catAx>
        <c:axId val="-1782578192"/>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82580912"/>
        <c:crosses val="autoZero"/>
        <c:auto val="1"/>
        <c:lblAlgn val="ctr"/>
        <c:lblOffset val="100"/>
        <c:tickLblSkip val="1"/>
        <c:tickMarkSkip val="1"/>
        <c:noMultiLvlLbl val="0"/>
      </c:catAx>
      <c:valAx>
        <c:axId val="-1782580912"/>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82578192"/>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Delvine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A4F1-483A-A435-9E2E50D3380C}"/>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A4F1-483A-A435-9E2E50D3380C}"/>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895648544"/>
        <c:axId val="-1895639840"/>
      </c:barChart>
      <c:catAx>
        <c:axId val="-1895648544"/>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895639840"/>
        <c:crosses val="autoZero"/>
        <c:auto val="1"/>
        <c:lblAlgn val="ctr"/>
        <c:lblOffset val="100"/>
        <c:tickLblSkip val="1"/>
        <c:tickMarkSkip val="1"/>
        <c:noMultiLvlLbl val="0"/>
      </c:catAx>
      <c:valAx>
        <c:axId val="-1895639840"/>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895648544"/>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Sarande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67A5-49E0-AA35-2DE78EDA9D03}"/>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67A5-49E0-AA35-2DE78EDA9D03}"/>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82588528"/>
        <c:axId val="-1782580368"/>
      </c:barChart>
      <c:catAx>
        <c:axId val="-1782588528"/>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82580368"/>
        <c:crosses val="autoZero"/>
        <c:auto val="1"/>
        <c:lblAlgn val="ctr"/>
        <c:lblOffset val="100"/>
        <c:tickLblSkip val="1"/>
        <c:tickMarkSkip val="1"/>
        <c:noMultiLvlLbl val="0"/>
      </c:catAx>
      <c:valAx>
        <c:axId val="-1782580368"/>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82588528"/>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Skrapar</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F94A-433D-B296-199B59DF85E2}"/>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F94A-433D-B296-199B59DF85E2}"/>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82579280"/>
        <c:axId val="-1782581456"/>
      </c:barChart>
      <c:catAx>
        <c:axId val="-1782579280"/>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82581456"/>
        <c:crosses val="autoZero"/>
        <c:auto val="1"/>
        <c:lblAlgn val="ctr"/>
        <c:lblOffset val="100"/>
        <c:tickLblSkip val="1"/>
        <c:tickMarkSkip val="1"/>
        <c:noMultiLvlLbl val="0"/>
      </c:catAx>
      <c:valAx>
        <c:axId val="-1782581456"/>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82579280"/>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Shkoder</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90FA-441F-8823-D2CBF9E22CC1}"/>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90FA-441F-8823-D2CBF9E22CC1}"/>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81549312"/>
        <c:axId val="-1781535712"/>
      </c:barChart>
      <c:catAx>
        <c:axId val="-1781549312"/>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81535712"/>
        <c:crosses val="autoZero"/>
        <c:auto val="1"/>
        <c:lblAlgn val="ctr"/>
        <c:lblOffset val="100"/>
        <c:tickLblSkip val="1"/>
        <c:tickMarkSkip val="1"/>
        <c:noMultiLvlLbl val="0"/>
      </c:catAx>
      <c:valAx>
        <c:axId val="-1781535712"/>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81549312"/>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Tepelene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53DB-4346-BA90-7D03832296A1}"/>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53DB-4346-BA90-7D03832296A1}"/>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81547136"/>
        <c:axId val="-1781548224"/>
      </c:barChart>
      <c:catAx>
        <c:axId val="-1781547136"/>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81548224"/>
        <c:crosses val="autoZero"/>
        <c:auto val="1"/>
        <c:lblAlgn val="ctr"/>
        <c:lblOffset val="100"/>
        <c:tickLblSkip val="1"/>
        <c:tickMarkSkip val="1"/>
        <c:noMultiLvlLbl val="0"/>
      </c:catAx>
      <c:valAx>
        <c:axId val="-1781548224"/>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81547136"/>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Tirane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9968-4FD4-BD92-68C0E8EF85F1}"/>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9968-4FD4-BD92-68C0E8EF85F1}"/>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81537344"/>
        <c:axId val="-1781544960"/>
      </c:barChart>
      <c:catAx>
        <c:axId val="-1781537344"/>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81544960"/>
        <c:crosses val="autoZero"/>
        <c:auto val="1"/>
        <c:lblAlgn val="ctr"/>
        <c:lblOffset val="100"/>
        <c:tickLblSkip val="1"/>
        <c:tickMarkSkip val="1"/>
        <c:noMultiLvlLbl val="0"/>
      </c:catAx>
      <c:valAx>
        <c:axId val="-1781544960"/>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81537344"/>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Tropoje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772D-4E22-BB81-0BDA3D4372CC}"/>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772D-4E22-BB81-0BDA3D4372CC}"/>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81544416"/>
        <c:axId val="-1781541696"/>
      </c:barChart>
      <c:catAx>
        <c:axId val="-1781544416"/>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81541696"/>
        <c:crosses val="autoZero"/>
        <c:auto val="1"/>
        <c:lblAlgn val="ctr"/>
        <c:lblOffset val="100"/>
        <c:tickLblSkip val="1"/>
        <c:tickMarkSkip val="1"/>
        <c:noMultiLvlLbl val="0"/>
      </c:catAx>
      <c:valAx>
        <c:axId val="-1781541696"/>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81544416"/>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Vlore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3FD2-49E6-8779-23D015C0FB89}"/>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3FD2-49E6-8779-23D015C0FB89}"/>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81543328"/>
        <c:axId val="-1781542784"/>
      </c:barChart>
      <c:catAx>
        <c:axId val="-1781543328"/>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81542784"/>
        <c:crosses val="autoZero"/>
        <c:auto val="1"/>
        <c:lblAlgn val="ctr"/>
        <c:lblOffset val="100"/>
        <c:tickLblSkip val="1"/>
        <c:tickMarkSkip val="1"/>
        <c:noMultiLvlLbl val="0"/>
      </c:catAx>
      <c:valAx>
        <c:axId val="-1781542784"/>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81543328"/>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03239096152503"/>
          <c:y val="2.8731408573928318E-2"/>
          <c:w val="0.85235702086095655"/>
          <c:h val="0.89238443920624433"/>
        </c:manualLayout>
      </c:layout>
      <c:barChart>
        <c:barDir val="bar"/>
        <c:grouping val="clustered"/>
        <c:varyColors val="0"/>
        <c:ser>
          <c:idx val="1"/>
          <c:order val="0"/>
          <c:tx>
            <c:v>Males</c:v>
          </c:tx>
          <c:spPr>
            <a:solidFill>
              <a:srgbClr val="9999FF"/>
            </a:solidFill>
            <a:ln w="12700">
              <a:noFill/>
              <a:prstDash val="solid"/>
            </a:ln>
          </c:spPr>
          <c:invertIfNegative val="0"/>
          <c:cat>
            <c:numRef>
              <c:f>Formulae_1y!$AC$5:$AC$105</c:f>
              <c:numCache>
                <c:formatCode>General</c:formatCode>
                <c:ptCount val="101"/>
                <c:pt idx="0" formatCode="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Formulae_1y!$AH$5:$AH$105</c:f>
              <c:numCache>
                <c:formatCode>0.00</c:formatCode>
                <c:ptCount val="101"/>
                <c:pt idx="0">
                  <c:v>0.48043685776392808</c:v>
                </c:pt>
                <c:pt idx="1">
                  <c:v>0.47277361586917654</c:v>
                </c:pt>
                <c:pt idx="2">
                  <c:v>0.46766783253286398</c:v>
                </c:pt>
                <c:pt idx="3">
                  <c:v>0.47564162296685464</c:v>
                </c:pt>
                <c:pt idx="4">
                  <c:v>0.48635554757060168</c:v>
                </c:pt>
                <c:pt idx="5">
                  <c:v>0.50064991415616333</c:v>
                </c:pt>
                <c:pt idx="6">
                  <c:v>0.51088888217048589</c:v>
                </c:pt>
                <c:pt idx="7">
                  <c:v>0.5078199319003589</c:v>
                </c:pt>
                <c:pt idx="8">
                  <c:v>0.51381169195155918</c:v>
                </c:pt>
                <c:pt idx="9">
                  <c:v>0.52565820534547203</c:v>
                </c:pt>
                <c:pt idx="10">
                  <c:v>0.53985210034480935</c:v>
                </c:pt>
                <c:pt idx="11">
                  <c:v>0.54259223451456562</c:v>
                </c:pt>
                <c:pt idx="12">
                  <c:v>0.55246585130625392</c:v>
                </c:pt>
                <c:pt idx="13">
                  <c:v>0.56481472263128873</c:v>
                </c:pt>
                <c:pt idx="14">
                  <c:v>0.57730973444537725</c:v>
                </c:pt>
                <c:pt idx="15">
                  <c:v>0.61336076633880354</c:v>
                </c:pt>
                <c:pt idx="16">
                  <c:v>0.64605970076456132</c:v>
                </c:pt>
                <c:pt idx="17">
                  <c:v>0.68026570898368521</c:v>
                </c:pt>
                <c:pt idx="18">
                  <c:v>0.71508368050072113</c:v>
                </c:pt>
                <c:pt idx="19">
                  <c:v>0.74470453087578614</c:v>
                </c:pt>
                <c:pt idx="20">
                  <c:v>0.78377884413651022</c:v>
                </c:pt>
                <c:pt idx="21">
                  <c:v>0.78966099882092022</c:v>
                </c:pt>
                <c:pt idx="22">
                  <c:v>0.77991525495715386</c:v>
                </c:pt>
                <c:pt idx="23">
                  <c:v>0.80011917756882323</c:v>
                </c:pt>
                <c:pt idx="24">
                  <c:v>0.80836698141978947</c:v>
                </c:pt>
                <c:pt idx="25">
                  <c:v>0.80788289104979927</c:v>
                </c:pt>
                <c:pt idx="26">
                  <c:v>0.81222143681858006</c:v>
                </c:pt>
                <c:pt idx="27">
                  <c:v>0.79949808049034521</c:v>
                </c:pt>
                <c:pt idx="28">
                  <c:v>0.78790731295227623</c:v>
                </c:pt>
                <c:pt idx="29">
                  <c:v>0.78925911247602276</c:v>
                </c:pt>
                <c:pt idx="30">
                  <c:v>0.8101023997273018</c:v>
                </c:pt>
                <c:pt idx="31">
                  <c:v>0.81304347706950697</c:v>
                </c:pt>
                <c:pt idx="32">
                  <c:v>0.7984750970669694</c:v>
                </c:pt>
                <c:pt idx="33">
                  <c:v>0.80841265032261889</c:v>
                </c:pt>
                <c:pt idx="34">
                  <c:v>0.80270403746896002</c:v>
                </c:pt>
                <c:pt idx="35">
                  <c:v>0.77822550555247094</c:v>
                </c:pt>
                <c:pt idx="36">
                  <c:v>0.74483240380370819</c:v>
                </c:pt>
                <c:pt idx="37">
                  <c:v>0.71601532611843832</c:v>
                </c:pt>
                <c:pt idx="38">
                  <c:v>0.70088978550138381</c:v>
                </c:pt>
                <c:pt idx="39">
                  <c:v>0.6981679188927592</c:v>
                </c:pt>
                <c:pt idx="40">
                  <c:v>0.73356131858544404</c:v>
                </c:pt>
                <c:pt idx="41">
                  <c:v>0.73780852654856621</c:v>
                </c:pt>
                <c:pt idx="42">
                  <c:v>0.69867941060444716</c:v>
                </c:pt>
                <c:pt idx="43">
                  <c:v>0.68774627526711973</c:v>
                </c:pt>
                <c:pt idx="44">
                  <c:v>0.68816642917314896</c:v>
                </c:pt>
                <c:pt idx="45">
                  <c:v>0.69385677446567617</c:v>
                </c:pt>
                <c:pt idx="46">
                  <c:v>0.67541567150321657</c:v>
                </c:pt>
                <c:pt idx="47">
                  <c:v>0.6406159675473122</c:v>
                </c:pt>
                <c:pt idx="48">
                  <c:v>0.62783780853568238</c:v>
                </c:pt>
                <c:pt idx="49">
                  <c:v>0.63670670946512675</c:v>
                </c:pt>
                <c:pt idx="50">
                  <c:v>0.65350373192573252</c:v>
                </c:pt>
                <c:pt idx="51">
                  <c:v>0.61203636815675466</c:v>
                </c:pt>
                <c:pt idx="52">
                  <c:v>0.56816682009895725</c:v>
                </c:pt>
                <c:pt idx="53">
                  <c:v>0.60721373201798368</c:v>
                </c:pt>
                <c:pt idx="54">
                  <c:v>0.64404113525950768</c:v>
                </c:pt>
                <c:pt idx="55">
                  <c:v>0.62428476789556508</c:v>
                </c:pt>
                <c:pt idx="56">
                  <c:v>0.5717837972030354</c:v>
                </c:pt>
                <c:pt idx="57">
                  <c:v>0.50026629537239742</c:v>
                </c:pt>
                <c:pt idx="58">
                  <c:v>0.45650635268139028</c:v>
                </c:pt>
                <c:pt idx="59">
                  <c:v>0.44493385270445301</c:v>
                </c:pt>
                <c:pt idx="60">
                  <c:v>0.50753678470281738</c:v>
                </c:pt>
                <c:pt idx="61">
                  <c:v>0.55353450363245893</c:v>
                </c:pt>
                <c:pt idx="62">
                  <c:v>0.52996934977255516</c:v>
                </c:pt>
                <c:pt idx="63">
                  <c:v>0.53253594211156019</c:v>
                </c:pt>
                <c:pt idx="64">
                  <c:v>0.53629905970469216</c:v>
                </c:pt>
                <c:pt idx="65">
                  <c:v>0.54730526528654633</c:v>
                </c:pt>
                <c:pt idx="66">
                  <c:v>0.55706014293087858</c:v>
                </c:pt>
                <c:pt idx="67">
                  <c:v>0.54746967333673169</c:v>
                </c:pt>
                <c:pt idx="68">
                  <c:v>0.51037739045879804</c:v>
                </c:pt>
                <c:pt idx="69">
                  <c:v>0.49759923144716806</c:v>
                </c:pt>
                <c:pt idx="70">
                  <c:v>0.51846078625957892</c:v>
                </c:pt>
                <c:pt idx="71">
                  <c:v>0.48597192878683571</c:v>
                </c:pt>
                <c:pt idx="72">
                  <c:v>0.43985547070983816</c:v>
                </c:pt>
                <c:pt idx="73">
                  <c:v>0.42206286616755428</c:v>
                </c:pt>
                <c:pt idx="74">
                  <c:v>0.40276318783190446</c:v>
                </c:pt>
                <c:pt idx="75">
                  <c:v>0.37342548465438091</c:v>
                </c:pt>
                <c:pt idx="76">
                  <c:v>0.31014665289414345</c:v>
                </c:pt>
                <c:pt idx="77">
                  <c:v>0.25986519087911636</c:v>
                </c:pt>
                <c:pt idx="78">
                  <c:v>0.23615389653015897</c:v>
                </c:pt>
                <c:pt idx="79">
                  <c:v>0.21852570003806049</c:v>
                </c:pt>
                <c:pt idx="80">
                  <c:v>0.21361172609363094</c:v>
                </c:pt>
                <c:pt idx="81">
                  <c:v>0.17906776799357055</c:v>
                </c:pt>
                <c:pt idx="82">
                  <c:v>0.12846662365873859</c:v>
                </c:pt>
                <c:pt idx="83">
                  <c:v>0.11966165919325518</c:v>
                </c:pt>
                <c:pt idx="84">
                  <c:v>0.11092976497229862</c:v>
                </c:pt>
                <c:pt idx="85">
                  <c:v>0.10602492480843494</c:v>
                </c:pt>
                <c:pt idx="86">
                  <c:v>0.1000148971961029</c:v>
                </c:pt>
                <c:pt idx="87">
                  <c:v>8.2496306070794653E-2</c:v>
                </c:pt>
                <c:pt idx="88">
                  <c:v>7.3727876727574665E-2</c:v>
                </c:pt>
                <c:pt idx="89">
                  <c:v>6.2612065778930179E-2</c:v>
                </c:pt>
                <c:pt idx="90">
                  <c:v>5.1194840071612492E-2</c:v>
                </c:pt>
                <c:pt idx="91">
                  <c:v>2.7702756456235628E-2</c:v>
                </c:pt>
                <c:pt idx="92">
                  <c:v>4.3020106465173034E-3</c:v>
                </c:pt>
                <c:pt idx="93">
                  <c:v>3.2972947842733469E-3</c:v>
                </c:pt>
                <c:pt idx="94">
                  <c:v>2.4478531916489114E-3</c:v>
                </c:pt>
                <c:pt idx="95">
                  <c:v>2.1373046524098705E-3</c:v>
                </c:pt>
                <c:pt idx="96">
                  <c:v>1.3609333043122678E-3</c:v>
                </c:pt>
                <c:pt idx="97">
                  <c:v>1.2421941569561641E-3</c:v>
                </c:pt>
                <c:pt idx="98">
                  <c:v>8.9511049545370634E-4</c:v>
                </c:pt>
                <c:pt idx="99">
                  <c:v>6.5763220074149863E-4</c:v>
                </c:pt>
                <c:pt idx="100">
                  <c:v>4.5668902829270735E-4</c:v>
                </c:pt>
              </c:numCache>
            </c:numRef>
          </c:val>
          <c:extLst xmlns:c16r2="http://schemas.microsoft.com/office/drawing/2015/06/chart">
            <c:ext xmlns:c16="http://schemas.microsoft.com/office/drawing/2014/chart" uri="{C3380CC4-5D6E-409C-BE32-E72D297353CC}">
              <c16:uniqueId val="{00000000-E695-4AD2-95E1-099F3325DA70}"/>
            </c:ext>
          </c:extLst>
        </c:ser>
        <c:ser>
          <c:idx val="2"/>
          <c:order val="1"/>
          <c:tx>
            <c:v>Males</c:v>
          </c:tx>
          <c:spPr>
            <a:solidFill>
              <a:srgbClr val="9999FF"/>
            </a:solidFill>
            <a:ln w="12700">
              <a:noFill/>
              <a:prstDash val="solid"/>
            </a:ln>
          </c:spPr>
          <c:invertIfNegative val="0"/>
          <c:cat>
            <c:numRef>
              <c:f>Formulae_1y!$AC$5:$AC$105</c:f>
              <c:numCache>
                <c:formatCode>General</c:formatCode>
                <c:ptCount val="101"/>
                <c:pt idx="0" formatCode="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Formulae_1y!$AH$5:$AH$105</c:f>
              <c:numCache>
                <c:formatCode>0.00</c:formatCode>
                <c:ptCount val="101"/>
                <c:pt idx="0">
                  <c:v>0.48043685776392808</c:v>
                </c:pt>
                <c:pt idx="1">
                  <c:v>0.47277361586917654</c:v>
                </c:pt>
                <c:pt idx="2">
                  <c:v>0.46766783253286398</c:v>
                </c:pt>
                <c:pt idx="3">
                  <c:v>0.47564162296685464</c:v>
                </c:pt>
                <c:pt idx="4">
                  <c:v>0.48635554757060168</c:v>
                </c:pt>
                <c:pt idx="5">
                  <c:v>0.50064991415616333</c:v>
                </c:pt>
                <c:pt idx="6">
                  <c:v>0.51088888217048589</c:v>
                </c:pt>
                <c:pt idx="7">
                  <c:v>0.5078199319003589</c:v>
                </c:pt>
                <c:pt idx="8">
                  <c:v>0.51381169195155918</c:v>
                </c:pt>
                <c:pt idx="9">
                  <c:v>0.52565820534547203</c:v>
                </c:pt>
                <c:pt idx="10">
                  <c:v>0.53985210034480935</c:v>
                </c:pt>
                <c:pt idx="11">
                  <c:v>0.54259223451456562</c:v>
                </c:pt>
                <c:pt idx="12">
                  <c:v>0.55246585130625392</c:v>
                </c:pt>
                <c:pt idx="13">
                  <c:v>0.56481472263128873</c:v>
                </c:pt>
                <c:pt idx="14">
                  <c:v>0.57730973444537725</c:v>
                </c:pt>
                <c:pt idx="15">
                  <c:v>0.61336076633880354</c:v>
                </c:pt>
                <c:pt idx="16">
                  <c:v>0.64605970076456132</c:v>
                </c:pt>
                <c:pt idx="17">
                  <c:v>0.68026570898368521</c:v>
                </c:pt>
                <c:pt idx="18">
                  <c:v>0.71508368050072113</c:v>
                </c:pt>
                <c:pt idx="19">
                  <c:v>0.74470453087578614</c:v>
                </c:pt>
                <c:pt idx="20">
                  <c:v>0.78377884413651022</c:v>
                </c:pt>
                <c:pt idx="21">
                  <c:v>0.78966099882092022</c:v>
                </c:pt>
                <c:pt idx="22">
                  <c:v>0.77991525495715386</c:v>
                </c:pt>
                <c:pt idx="23">
                  <c:v>0.80011917756882323</c:v>
                </c:pt>
                <c:pt idx="24">
                  <c:v>0.80836698141978947</c:v>
                </c:pt>
                <c:pt idx="25">
                  <c:v>0.80788289104979927</c:v>
                </c:pt>
                <c:pt idx="26">
                  <c:v>0.81222143681858006</c:v>
                </c:pt>
                <c:pt idx="27">
                  <c:v>0.79949808049034521</c:v>
                </c:pt>
                <c:pt idx="28">
                  <c:v>0.78790731295227623</c:v>
                </c:pt>
                <c:pt idx="29">
                  <c:v>0.78925911247602276</c:v>
                </c:pt>
                <c:pt idx="30">
                  <c:v>0.8101023997273018</c:v>
                </c:pt>
                <c:pt idx="31">
                  <c:v>0.81304347706950697</c:v>
                </c:pt>
                <c:pt idx="32">
                  <c:v>0.7984750970669694</c:v>
                </c:pt>
                <c:pt idx="33">
                  <c:v>0.80841265032261889</c:v>
                </c:pt>
                <c:pt idx="34">
                  <c:v>0.80270403746896002</c:v>
                </c:pt>
                <c:pt idx="35">
                  <c:v>0.77822550555247094</c:v>
                </c:pt>
                <c:pt idx="36">
                  <c:v>0.74483240380370819</c:v>
                </c:pt>
                <c:pt idx="37">
                  <c:v>0.71601532611843832</c:v>
                </c:pt>
                <c:pt idx="38">
                  <c:v>0.70088978550138381</c:v>
                </c:pt>
                <c:pt idx="39">
                  <c:v>0.6981679188927592</c:v>
                </c:pt>
                <c:pt idx="40">
                  <c:v>0.73356131858544404</c:v>
                </c:pt>
                <c:pt idx="41">
                  <c:v>0.73780852654856621</c:v>
                </c:pt>
                <c:pt idx="42">
                  <c:v>0.69867941060444716</c:v>
                </c:pt>
                <c:pt idx="43">
                  <c:v>0.68774627526711973</c:v>
                </c:pt>
                <c:pt idx="44">
                  <c:v>0.68816642917314896</c:v>
                </c:pt>
                <c:pt idx="45">
                  <c:v>0.69385677446567617</c:v>
                </c:pt>
                <c:pt idx="46">
                  <c:v>0.67541567150321657</c:v>
                </c:pt>
                <c:pt idx="47">
                  <c:v>0.6406159675473122</c:v>
                </c:pt>
                <c:pt idx="48">
                  <c:v>0.62783780853568238</c:v>
                </c:pt>
                <c:pt idx="49">
                  <c:v>0.63670670946512675</c:v>
                </c:pt>
                <c:pt idx="50">
                  <c:v>0.65350373192573252</c:v>
                </c:pt>
                <c:pt idx="51">
                  <c:v>0.61203636815675466</c:v>
                </c:pt>
                <c:pt idx="52">
                  <c:v>0.56816682009895725</c:v>
                </c:pt>
                <c:pt idx="53">
                  <c:v>0.60721373201798368</c:v>
                </c:pt>
                <c:pt idx="54">
                  <c:v>0.64404113525950768</c:v>
                </c:pt>
                <c:pt idx="55">
                  <c:v>0.62428476789556508</c:v>
                </c:pt>
                <c:pt idx="56">
                  <c:v>0.5717837972030354</c:v>
                </c:pt>
                <c:pt idx="57">
                  <c:v>0.50026629537239742</c:v>
                </c:pt>
                <c:pt idx="58">
                  <c:v>0.45650635268139028</c:v>
                </c:pt>
                <c:pt idx="59">
                  <c:v>0.44493385270445301</c:v>
                </c:pt>
                <c:pt idx="60">
                  <c:v>0.50753678470281738</c:v>
                </c:pt>
                <c:pt idx="61">
                  <c:v>0.55353450363245893</c:v>
                </c:pt>
                <c:pt idx="62">
                  <c:v>0.52996934977255516</c:v>
                </c:pt>
                <c:pt idx="63">
                  <c:v>0.53253594211156019</c:v>
                </c:pt>
                <c:pt idx="64">
                  <c:v>0.53629905970469216</c:v>
                </c:pt>
                <c:pt idx="65">
                  <c:v>0.54730526528654633</c:v>
                </c:pt>
                <c:pt idx="66">
                  <c:v>0.55706014293087858</c:v>
                </c:pt>
                <c:pt idx="67">
                  <c:v>0.54746967333673169</c:v>
                </c:pt>
                <c:pt idx="68">
                  <c:v>0.51037739045879804</c:v>
                </c:pt>
                <c:pt idx="69">
                  <c:v>0.49759923144716806</c:v>
                </c:pt>
                <c:pt idx="70">
                  <c:v>0.51846078625957892</c:v>
                </c:pt>
                <c:pt idx="71">
                  <c:v>0.48597192878683571</c:v>
                </c:pt>
                <c:pt idx="72">
                  <c:v>0.43985547070983816</c:v>
                </c:pt>
                <c:pt idx="73">
                  <c:v>0.42206286616755428</c:v>
                </c:pt>
                <c:pt idx="74">
                  <c:v>0.40276318783190446</c:v>
                </c:pt>
                <c:pt idx="75">
                  <c:v>0.37342548465438091</c:v>
                </c:pt>
                <c:pt idx="76">
                  <c:v>0.31014665289414345</c:v>
                </c:pt>
                <c:pt idx="77">
                  <c:v>0.25986519087911636</c:v>
                </c:pt>
                <c:pt idx="78">
                  <c:v>0.23615389653015897</c:v>
                </c:pt>
                <c:pt idx="79">
                  <c:v>0.21852570003806049</c:v>
                </c:pt>
                <c:pt idx="80">
                  <c:v>0.21361172609363094</c:v>
                </c:pt>
                <c:pt idx="81">
                  <c:v>0.17906776799357055</c:v>
                </c:pt>
                <c:pt idx="82">
                  <c:v>0.12846662365873859</c:v>
                </c:pt>
                <c:pt idx="83">
                  <c:v>0.11966165919325518</c:v>
                </c:pt>
                <c:pt idx="84">
                  <c:v>0.11092976497229862</c:v>
                </c:pt>
                <c:pt idx="85">
                  <c:v>0.10602492480843494</c:v>
                </c:pt>
                <c:pt idx="86">
                  <c:v>0.1000148971961029</c:v>
                </c:pt>
                <c:pt idx="87">
                  <c:v>8.2496306070794653E-2</c:v>
                </c:pt>
                <c:pt idx="88">
                  <c:v>7.3727876727574665E-2</c:v>
                </c:pt>
                <c:pt idx="89">
                  <c:v>6.2612065778930179E-2</c:v>
                </c:pt>
                <c:pt idx="90">
                  <c:v>5.1194840071612492E-2</c:v>
                </c:pt>
                <c:pt idx="91">
                  <c:v>2.7702756456235628E-2</c:v>
                </c:pt>
                <c:pt idx="92">
                  <c:v>4.3020106465173034E-3</c:v>
                </c:pt>
                <c:pt idx="93">
                  <c:v>3.2972947842733469E-3</c:v>
                </c:pt>
                <c:pt idx="94">
                  <c:v>2.4478531916489114E-3</c:v>
                </c:pt>
                <c:pt idx="95">
                  <c:v>2.1373046524098705E-3</c:v>
                </c:pt>
                <c:pt idx="96">
                  <c:v>1.3609333043122678E-3</c:v>
                </c:pt>
                <c:pt idx="97">
                  <c:v>1.2421941569561641E-3</c:v>
                </c:pt>
                <c:pt idx="98">
                  <c:v>8.9511049545370634E-4</c:v>
                </c:pt>
                <c:pt idx="99">
                  <c:v>6.5763220074149863E-4</c:v>
                </c:pt>
                <c:pt idx="100">
                  <c:v>4.5668902829270735E-4</c:v>
                </c:pt>
              </c:numCache>
            </c:numRef>
          </c:val>
          <c:extLst xmlns:c16r2="http://schemas.microsoft.com/office/drawing/2015/06/chart">
            <c:ext xmlns:c16="http://schemas.microsoft.com/office/drawing/2014/chart" uri="{C3380CC4-5D6E-409C-BE32-E72D297353CC}">
              <c16:uniqueId val="{00000001-E695-4AD2-95E1-099F3325DA70}"/>
            </c:ext>
          </c:extLst>
        </c:ser>
        <c:ser>
          <c:idx val="3"/>
          <c:order val="2"/>
          <c:tx>
            <c:v>yb</c:v>
          </c:tx>
          <c:spPr>
            <a:noFill/>
            <a:ln>
              <a:noFill/>
            </a:ln>
          </c:spPr>
          <c:invertIfNegative val="0"/>
          <c:cat>
            <c:numRef>
              <c:f>Formulae_1y!$AJ$5:$AJ$105</c:f>
              <c:numCache>
                <c:formatCode>0</c:formatCode>
                <c:ptCount val="101"/>
              </c:numCache>
            </c:numRef>
          </c:cat>
          <c:val>
            <c:numRef>
              <c:f>Formulae_1y!$AI$5:$AI$105</c:f>
              <c:numCache>
                <c:formatCode>0.00</c:formatCode>
                <c:ptCount val="101"/>
                <c:pt idx="0">
                  <c:v>0.44911712420361422</c:v>
                </c:pt>
                <c:pt idx="1">
                  <c:v>0.44833161907495084</c:v>
                </c:pt>
                <c:pt idx="2">
                  <c:v>0.4434085113499554</c:v>
                </c:pt>
                <c:pt idx="3">
                  <c:v>0.453017248505234</c:v>
                </c:pt>
                <c:pt idx="4">
                  <c:v>0.46708327057664933</c:v>
                </c:pt>
                <c:pt idx="5">
                  <c:v>0.47499312454667908</c:v>
                </c:pt>
                <c:pt idx="6">
                  <c:v>0.47917639604584022</c:v>
                </c:pt>
                <c:pt idx="7">
                  <c:v>0.4809666170367477</c:v>
                </c:pt>
                <c:pt idx="8">
                  <c:v>0.4862916111066406</c:v>
                </c:pt>
                <c:pt idx="9">
                  <c:v>0.49643924131530465</c:v>
                </c:pt>
                <c:pt idx="10">
                  <c:v>0.50579223261473927</c:v>
                </c:pt>
                <c:pt idx="11">
                  <c:v>0.49996488061372424</c:v>
                </c:pt>
                <c:pt idx="12">
                  <c:v>0.50671474445189058</c:v>
                </c:pt>
                <c:pt idx="13">
                  <c:v>0.52097257591518886</c:v>
                </c:pt>
                <c:pt idx="14">
                  <c:v>0.53292869467589199</c:v>
                </c:pt>
                <c:pt idx="15">
                  <c:v>0.56189191285021545</c:v>
                </c:pt>
                <c:pt idx="16">
                  <c:v>0.58904664247249983</c:v>
                </c:pt>
                <c:pt idx="17">
                  <c:v>0.61927032236491109</c:v>
                </c:pt>
                <c:pt idx="18">
                  <c:v>0.65249901606348848</c:v>
                </c:pt>
                <c:pt idx="19">
                  <c:v>0.67674920346583123</c:v>
                </c:pt>
                <c:pt idx="20">
                  <c:v>0.71095521168495512</c:v>
                </c:pt>
                <c:pt idx="21">
                  <c:v>0.72043607591231162</c:v>
                </c:pt>
                <c:pt idx="22">
                  <c:v>0.71217913828077961</c:v>
                </c:pt>
                <c:pt idx="23">
                  <c:v>0.73145141527473179</c:v>
                </c:pt>
                <c:pt idx="24">
                  <c:v>0.73958961375890775</c:v>
                </c:pt>
                <c:pt idx="25">
                  <c:v>0.74674136394197155</c:v>
                </c:pt>
                <c:pt idx="26">
                  <c:v>0.76178470053393343</c:v>
                </c:pt>
                <c:pt idx="27">
                  <c:v>0.7549434988901087</c:v>
                </c:pt>
                <c:pt idx="28">
                  <c:v>0.74624813979141547</c:v>
                </c:pt>
                <c:pt idx="29">
                  <c:v>0.74863205651910336</c:v>
                </c:pt>
                <c:pt idx="30">
                  <c:v>0.76575789508007996</c:v>
                </c:pt>
                <c:pt idx="31">
                  <c:v>0.77578678614138785</c:v>
                </c:pt>
                <c:pt idx="32">
                  <c:v>0.77448978930103651</c:v>
                </c:pt>
                <c:pt idx="33">
                  <c:v>0.79275735043274476</c:v>
                </c:pt>
                <c:pt idx="34">
                  <c:v>0.78883895856999342</c:v>
                </c:pt>
                <c:pt idx="35">
                  <c:v>0.76229619224562117</c:v>
                </c:pt>
                <c:pt idx="36">
                  <c:v>0.7358721650686052</c:v>
                </c:pt>
                <c:pt idx="37">
                  <c:v>0.7149558075727992</c:v>
                </c:pt>
                <c:pt idx="38">
                  <c:v>0.70551147846770601</c:v>
                </c:pt>
                <c:pt idx="39">
                  <c:v>0.69953798597763739</c:v>
                </c:pt>
                <c:pt idx="40">
                  <c:v>0.7361644460467125</c:v>
                </c:pt>
                <c:pt idx="41">
                  <c:v>0.74765474199855708</c:v>
                </c:pt>
                <c:pt idx="42">
                  <c:v>0.70864436520179397</c:v>
                </c:pt>
                <c:pt idx="43">
                  <c:v>0.69983026695574468</c:v>
                </c:pt>
                <c:pt idx="44">
                  <c:v>0.70152001636042782</c:v>
                </c:pt>
                <c:pt idx="45">
                  <c:v>0.70328283600963759</c:v>
                </c:pt>
                <c:pt idx="46">
                  <c:v>0.68271356217533408</c:v>
                </c:pt>
                <c:pt idx="47">
                  <c:v>0.64418727574856127</c:v>
                </c:pt>
                <c:pt idx="48">
                  <c:v>0.63357382273103868</c:v>
                </c:pt>
                <c:pt idx="49">
                  <c:v>0.63818638191679511</c:v>
                </c:pt>
                <c:pt idx="50">
                  <c:v>0.65557710011418147</c:v>
                </c:pt>
                <c:pt idx="51">
                  <c:v>0.62518901217158462</c:v>
                </c:pt>
                <c:pt idx="52">
                  <c:v>0.59025230150719254</c:v>
                </c:pt>
                <c:pt idx="53">
                  <c:v>0.63440499676253148</c:v>
                </c:pt>
                <c:pt idx="54">
                  <c:v>0.66867494144561623</c:v>
                </c:pt>
                <c:pt idx="55">
                  <c:v>0.6502521060442884</c:v>
                </c:pt>
                <c:pt idx="56">
                  <c:v>0.60215361758450048</c:v>
                </c:pt>
                <c:pt idx="57">
                  <c:v>0.52935738647464292</c:v>
                </c:pt>
                <c:pt idx="58">
                  <c:v>0.48843804953961639</c:v>
                </c:pt>
                <c:pt idx="59">
                  <c:v>0.48844718332018222</c:v>
                </c:pt>
                <c:pt idx="60">
                  <c:v>0.5773371357870748</c:v>
                </c:pt>
                <c:pt idx="61">
                  <c:v>0.62877858793396524</c:v>
                </c:pt>
                <c:pt idx="62">
                  <c:v>0.60148685160319315</c:v>
                </c:pt>
                <c:pt idx="63">
                  <c:v>0.61197243169279369</c:v>
                </c:pt>
                <c:pt idx="64">
                  <c:v>0.62049424896073557</c:v>
                </c:pt>
                <c:pt idx="65">
                  <c:v>0.63555585311382912</c:v>
                </c:pt>
                <c:pt idx="66">
                  <c:v>0.63343681602255086</c:v>
                </c:pt>
                <c:pt idx="67">
                  <c:v>0.62869638390887261</c:v>
                </c:pt>
                <c:pt idx="68">
                  <c:v>0.6060354743249885</c:v>
                </c:pt>
                <c:pt idx="69">
                  <c:v>0.5627870233456691</c:v>
                </c:pt>
                <c:pt idx="70">
                  <c:v>0.60415391552842257</c:v>
                </c:pt>
                <c:pt idx="71">
                  <c:v>0.58909231137532903</c:v>
                </c:pt>
                <c:pt idx="72">
                  <c:v>0.52156627165196934</c:v>
                </c:pt>
                <c:pt idx="73">
                  <c:v>0.50891598556826134</c:v>
                </c:pt>
                <c:pt idx="74">
                  <c:v>0.48351494181462101</c:v>
                </c:pt>
                <c:pt idx="75">
                  <c:v>0.46338408944747844</c:v>
                </c:pt>
                <c:pt idx="76">
                  <c:v>0.39864385279670428</c:v>
                </c:pt>
                <c:pt idx="77">
                  <c:v>0.33072506050901279</c:v>
                </c:pt>
                <c:pt idx="78">
                  <c:v>0.31673210868212426</c:v>
                </c:pt>
                <c:pt idx="79">
                  <c:v>0.28272704363544926</c:v>
                </c:pt>
                <c:pt idx="80">
                  <c:v>0.27847983567232709</c:v>
                </c:pt>
                <c:pt idx="81">
                  <c:v>0.24546121892676434</c:v>
                </c:pt>
                <c:pt idx="82">
                  <c:v>0.17432733587989224</c:v>
                </c:pt>
                <c:pt idx="83">
                  <c:v>0.17407159002404834</c:v>
                </c:pt>
                <c:pt idx="84">
                  <c:v>0.15019588762490557</c:v>
                </c:pt>
                <c:pt idx="85">
                  <c:v>0.14014872900246603</c:v>
                </c:pt>
                <c:pt idx="86">
                  <c:v>0.1281834764611971</c:v>
                </c:pt>
                <c:pt idx="87">
                  <c:v>9.9466870362151655E-2</c:v>
                </c:pt>
                <c:pt idx="88">
                  <c:v>9.871790035575162E-2</c:v>
                </c:pt>
                <c:pt idx="89">
                  <c:v>8.5939741344121676E-2</c:v>
                </c:pt>
                <c:pt idx="90">
                  <c:v>7.3024575624003898E-2</c:v>
                </c:pt>
                <c:pt idx="91">
                  <c:v>5.8163914643359203E-2</c:v>
                </c:pt>
                <c:pt idx="92">
                  <c:v>2.8058973898303939E-2</c:v>
                </c:pt>
                <c:pt idx="93">
                  <c:v>2.4049244229893969E-2</c:v>
                </c:pt>
                <c:pt idx="94">
                  <c:v>1.8203624667747317E-2</c:v>
                </c:pt>
                <c:pt idx="95">
                  <c:v>1.5408687814595945E-2</c:v>
                </c:pt>
                <c:pt idx="96">
                  <c:v>1.1983520102400641E-2</c:v>
                </c:pt>
                <c:pt idx="97">
                  <c:v>7.9463890922931071E-3</c:v>
                </c:pt>
                <c:pt idx="98">
                  <c:v>5.4894021200783422E-3</c:v>
                </c:pt>
                <c:pt idx="99">
                  <c:v>3.6809135680392212E-3</c:v>
                </c:pt>
                <c:pt idx="100">
                  <c:v>9.8644830111224778E-4</c:v>
                </c:pt>
              </c:numCache>
            </c:numRef>
          </c:val>
          <c:extLst xmlns:c16r2="http://schemas.microsoft.com/office/drawing/2015/06/chart">
            <c:ext xmlns:c16="http://schemas.microsoft.com/office/drawing/2014/chart" uri="{C3380CC4-5D6E-409C-BE32-E72D297353CC}">
              <c16:uniqueId val="{00000002-E695-4AD2-95E1-099F3325DA70}"/>
            </c:ext>
          </c:extLst>
        </c:ser>
        <c:dLbls>
          <c:showLegendKey val="0"/>
          <c:showVal val="0"/>
          <c:showCatName val="0"/>
          <c:showSerName val="0"/>
          <c:showPercent val="0"/>
          <c:showBubbleSize val="0"/>
        </c:dLbls>
        <c:gapWidth val="0"/>
        <c:overlap val="100"/>
        <c:axId val="-1781540064"/>
        <c:axId val="-1781542240"/>
      </c:barChart>
      <c:catAx>
        <c:axId val="-1781540064"/>
        <c:scaling>
          <c:orientation val="minMax"/>
        </c:scaling>
        <c:delete val="0"/>
        <c:axPos val="r"/>
        <c:majorGridlines/>
        <c:numFmt formatCode="0" sourceLinked="1"/>
        <c:majorTickMark val="out"/>
        <c:minorTickMark val="none"/>
        <c:tickLblPos val="none"/>
        <c:spPr>
          <a:ln w="3175"/>
        </c:spPr>
        <c:txPr>
          <a:bodyPr rot="0" vert="horz" anchor="ctr" anchorCtr="0"/>
          <a:lstStyle/>
          <a:p>
            <a:pPr>
              <a:defRPr sz="1000">
                <a:solidFill>
                  <a:schemeClr val="tx1">
                    <a:lumMod val="75000"/>
                    <a:lumOff val="25000"/>
                  </a:schemeClr>
                </a:solidFill>
              </a:defRPr>
            </a:pPr>
            <a:endParaRPr lang="el-GR"/>
          </a:p>
        </c:txPr>
        <c:crossAx val="-1781542240"/>
        <c:crossesAt val="0"/>
        <c:auto val="0"/>
        <c:lblAlgn val="ctr"/>
        <c:lblOffset val="100"/>
        <c:tickLblSkip val="10"/>
        <c:tickMarkSkip val="10"/>
        <c:noMultiLvlLbl val="0"/>
      </c:catAx>
      <c:valAx>
        <c:axId val="-1781542240"/>
        <c:scaling>
          <c:orientation val="maxMin"/>
          <c:max val="1"/>
          <c:min val="0"/>
        </c:scaling>
        <c:delete val="0"/>
        <c:axPos val="b"/>
        <c:majorGridlines/>
        <c:numFmt formatCode="0.00;[Red]0.00" sourceLinked="0"/>
        <c:majorTickMark val="in"/>
        <c:minorTickMark val="none"/>
        <c:tickLblPos val="nextTo"/>
        <c:spPr>
          <a:ln w="3175"/>
        </c:spPr>
        <c:txPr>
          <a:bodyPr rot="0" vert="horz"/>
          <a:lstStyle/>
          <a:p>
            <a:pPr>
              <a:defRPr sz="1000" b="1">
                <a:solidFill>
                  <a:schemeClr val="tx1">
                    <a:lumMod val="75000"/>
                    <a:lumOff val="25000"/>
                  </a:schemeClr>
                </a:solidFill>
              </a:defRPr>
            </a:pPr>
            <a:endParaRPr lang="el-GR"/>
          </a:p>
        </c:txPr>
        <c:crossAx val="-1781540064"/>
        <c:crosses val="autoZero"/>
        <c:crossBetween val="between"/>
        <c:majorUnit val="0.25"/>
        <c:minorUnit val="0.1"/>
      </c:valAx>
      <c:spPr>
        <a:noFill/>
        <a:ln w="25400">
          <a:noFill/>
        </a:ln>
      </c:spPr>
    </c:plotArea>
    <c:plotVisOnly val="1"/>
    <c:dispBlanksAs val="gap"/>
    <c:showDLblsOverMax val="0"/>
  </c:chart>
  <c:spPr>
    <a:noFill/>
    <a:ln w="9525">
      <a:noFill/>
    </a:ln>
  </c:spPr>
  <c:txPr>
    <a:bodyPr/>
    <a:lstStyle/>
    <a:p>
      <a:pPr>
        <a:defRPr sz="400" b="0" i="0" u="none" strike="noStrike" baseline="0">
          <a:solidFill>
            <a:srgbClr val="000000"/>
          </a:solidFill>
          <a:latin typeface="Arial"/>
          <a:ea typeface="Arial"/>
          <a:cs typeface="Arial"/>
        </a:defRPr>
      </a:pPr>
      <a:endParaRPr lang="el-GR"/>
    </a:p>
  </c:txPr>
  <c:printSettings>
    <c:headerFooter alignWithMargins="0"/>
    <c:pageMargins b="1" l="0.75000000000000189" r="0.75000000000000189"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081880389951249E-2"/>
          <c:y val="2.8731408573928332E-2"/>
          <c:w val="0.826982564679415"/>
          <c:h val="0.89238443920624411"/>
        </c:manualLayout>
      </c:layout>
      <c:barChart>
        <c:barDir val="bar"/>
        <c:grouping val="clustered"/>
        <c:varyColors val="0"/>
        <c:ser>
          <c:idx val="1"/>
          <c:order val="0"/>
          <c:spPr>
            <a:solidFill>
              <a:srgbClr val="9999FF"/>
            </a:solidFill>
            <a:ln w="12700">
              <a:noFill/>
              <a:prstDash val="solid"/>
            </a:ln>
          </c:spPr>
          <c:invertIfNegative val="0"/>
          <c:cat>
            <c:numRef>
              <c:f>Formulae_1y!$AJ$5:$AJ$105</c:f>
              <c:numCache>
                <c:formatCode>0</c:formatCode>
                <c:ptCount val="101"/>
              </c:numCache>
            </c:numRef>
          </c:cat>
          <c:val>
            <c:numRef>
              <c:f>Formulae_1y!$AI$5:$AI$105</c:f>
              <c:numCache>
                <c:formatCode>0.00</c:formatCode>
                <c:ptCount val="101"/>
                <c:pt idx="0">
                  <c:v>0.44911712420361422</c:v>
                </c:pt>
                <c:pt idx="1">
                  <c:v>0.44833161907495084</c:v>
                </c:pt>
                <c:pt idx="2">
                  <c:v>0.4434085113499554</c:v>
                </c:pt>
                <c:pt idx="3">
                  <c:v>0.453017248505234</c:v>
                </c:pt>
                <c:pt idx="4">
                  <c:v>0.46708327057664933</c:v>
                </c:pt>
                <c:pt idx="5">
                  <c:v>0.47499312454667908</c:v>
                </c:pt>
                <c:pt idx="6">
                  <c:v>0.47917639604584022</c:v>
                </c:pt>
                <c:pt idx="7">
                  <c:v>0.4809666170367477</c:v>
                </c:pt>
                <c:pt idx="8">
                  <c:v>0.4862916111066406</c:v>
                </c:pt>
                <c:pt idx="9">
                  <c:v>0.49643924131530465</c:v>
                </c:pt>
                <c:pt idx="10">
                  <c:v>0.50579223261473927</c:v>
                </c:pt>
                <c:pt idx="11">
                  <c:v>0.49996488061372424</c:v>
                </c:pt>
                <c:pt idx="12">
                  <c:v>0.50671474445189058</c:v>
                </c:pt>
                <c:pt idx="13">
                  <c:v>0.52097257591518886</c:v>
                </c:pt>
                <c:pt idx="14">
                  <c:v>0.53292869467589199</c:v>
                </c:pt>
                <c:pt idx="15">
                  <c:v>0.56189191285021545</c:v>
                </c:pt>
                <c:pt idx="16">
                  <c:v>0.58904664247249983</c:v>
                </c:pt>
                <c:pt idx="17">
                  <c:v>0.61927032236491109</c:v>
                </c:pt>
                <c:pt idx="18">
                  <c:v>0.65249901606348848</c:v>
                </c:pt>
                <c:pt idx="19">
                  <c:v>0.67674920346583123</c:v>
                </c:pt>
                <c:pt idx="20">
                  <c:v>0.71095521168495512</c:v>
                </c:pt>
                <c:pt idx="21">
                  <c:v>0.72043607591231162</c:v>
                </c:pt>
                <c:pt idx="22">
                  <c:v>0.71217913828077961</c:v>
                </c:pt>
                <c:pt idx="23">
                  <c:v>0.73145141527473179</c:v>
                </c:pt>
                <c:pt idx="24">
                  <c:v>0.73958961375890775</c:v>
                </c:pt>
                <c:pt idx="25">
                  <c:v>0.74674136394197155</c:v>
                </c:pt>
                <c:pt idx="26">
                  <c:v>0.76178470053393343</c:v>
                </c:pt>
                <c:pt idx="27">
                  <c:v>0.7549434988901087</c:v>
                </c:pt>
                <c:pt idx="28">
                  <c:v>0.74624813979141547</c:v>
                </c:pt>
                <c:pt idx="29">
                  <c:v>0.74863205651910336</c:v>
                </c:pt>
                <c:pt idx="30">
                  <c:v>0.76575789508007996</c:v>
                </c:pt>
                <c:pt idx="31">
                  <c:v>0.77578678614138785</c:v>
                </c:pt>
                <c:pt idx="32">
                  <c:v>0.77448978930103651</c:v>
                </c:pt>
                <c:pt idx="33">
                  <c:v>0.79275735043274476</c:v>
                </c:pt>
                <c:pt idx="34">
                  <c:v>0.78883895856999342</c:v>
                </c:pt>
                <c:pt idx="35">
                  <c:v>0.76229619224562117</c:v>
                </c:pt>
                <c:pt idx="36">
                  <c:v>0.7358721650686052</c:v>
                </c:pt>
                <c:pt idx="37">
                  <c:v>0.7149558075727992</c:v>
                </c:pt>
                <c:pt idx="38">
                  <c:v>0.70551147846770601</c:v>
                </c:pt>
                <c:pt idx="39">
                  <c:v>0.69953798597763739</c:v>
                </c:pt>
                <c:pt idx="40">
                  <c:v>0.7361644460467125</c:v>
                </c:pt>
                <c:pt idx="41">
                  <c:v>0.74765474199855708</c:v>
                </c:pt>
                <c:pt idx="42">
                  <c:v>0.70864436520179397</c:v>
                </c:pt>
                <c:pt idx="43">
                  <c:v>0.69983026695574468</c:v>
                </c:pt>
                <c:pt idx="44">
                  <c:v>0.70152001636042782</c:v>
                </c:pt>
                <c:pt idx="45">
                  <c:v>0.70328283600963759</c:v>
                </c:pt>
                <c:pt idx="46">
                  <c:v>0.68271356217533408</c:v>
                </c:pt>
                <c:pt idx="47">
                  <c:v>0.64418727574856127</c:v>
                </c:pt>
                <c:pt idx="48">
                  <c:v>0.63357382273103868</c:v>
                </c:pt>
                <c:pt idx="49">
                  <c:v>0.63818638191679511</c:v>
                </c:pt>
                <c:pt idx="50">
                  <c:v>0.65557710011418147</c:v>
                </c:pt>
                <c:pt idx="51">
                  <c:v>0.62518901217158462</c:v>
                </c:pt>
                <c:pt idx="52">
                  <c:v>0.59025230150719254</c:v>
                </c:pt>
                <c:pt idx="53">
                  <c:v>0.63440499676253148</c:v>
                </c:pt>
                <c:pt idx="54">
                  <c:v>0.66867494144561623</c:v>
                </c:pt>
                <c:pt idx="55">
                  <c:v>0.6502521060442884</c:v>
                </c:pt>
                <c:pt idx="56">
                  <c:v>0.60215361758450048</c:v>
                </c:pt>
                <c:pt idx="57">
                  <c:v>0.52935738647464292</c:v>
                </c:pt>
                <c:pt idx="58">
                  <c:v>0.48843804953961639</c:v>
                </c:pt>
                <c:pt idx="59">
                  <c:v>0.48844718332018222</c:v>
                </c:pt>
                <c:pt idx="60">
                  <c:v>0.5773371357870748</c:v>
                </c:pt>
                <c:pt idx="61">
                  <c:v>0.62877858793396524</c:v>
                </c:pt>
                <c:pt idx="62">
                  <c:v>0.60148685160319315</c:v>
                </c:pt>
                <c:pt idx="63">
                  <c:v>0.61197243169279369</c:v>
                </c:pt>
                <c:pt idx="64">
                  <c:v>0.62049424896073557</c:v>
                </c:pt>
                <c:pt idx="65">
                  <c:v>0.63555585311382912</c:v>
                </c:pt>
                <c:pt idx="66">
                  <c:v>0.63343681602255086</c:v>
                </c:pt>
                <c:pt idx="67">
                  <c:v>0.62869638390887261</c:v>
                </c:pt>
                <c:pt idx="68">
                  <c:v>0.6060354743249885</c:v>
                </c:pt>
                <c:pt idx="69">
                  <c:v>0.5627870233456691</c:v>
                </c:pt>
                <c:pt idx="70">
                  <c:v>0.60415391552842257</c:v>
                </c:pt>
                <c:pt idx="71">
                  <c:v>0.58909231137532903</c:v>
                </c:pt>
                <c:pt idx="72">
                  <c:v>0.52156627165196934</c:v>
                </c:pt>
                <c:pt idx="73">
                  <c:v>0.50891598556826134</c:v>
                </c:pt>
                <c:pt idx="74">
                  <c:v>0.48351494181462101</c:v>
                </c:pt>
                <c:pt idx="75">
                  <c:v>0.46338408944747844</c:v>
                </c:pt>
                <c:pt idx="76">
                  <c:v>0.39864385279670428</c:v>
                </c:pt>
                <c:pt idx="77">
                  <c:v>0.33072506050901279</c:v>
                </c:pt>
                <c:pt idx="78">
                  <c:v>0.31673210868212426</c:v>
                </c:pt>
                <c:pt idx="79">
                  <c:v>0.28272704363544926</c:v>
                </c:pt>
                <c:pt idx="80">
                  <c:v>0.27847983567232709</c:v>
                </c:pt>
                <c:pt idx="81">
                  <c:v>0.24546121892676434</c:v>
                </c:pt>
                <c:pt idx="82">
                  <c:v>0.17432733587989224</c:v>
                </c:pt>
                <c:pt idx="83">
                  <c:v>0.17407159002404834</c:v>
                </c:pt>
                <c:pt idx="84">
                  <c:v>0.15019588762490557</c:v>
                </c:pt>
                <c:pt idx="85">
                  <c:v>0.14014872900246603</c:v>
                </c:pt>
                <c:pt idx="86">
                  <c:v>0.1281834764611971</c:v>
                </c:pt>
                <c:pt idx="87">
                  <c:v>9.9466870362151655E-2</c:v>
                </c:pt>
                <c:pt idx="88">
                  <c:v>9.871790035575162E-2</c:v>
                </c:pt>
                <c:pt idx="89">
                  <c:v>8.5939741344121676E-2</c:v>
                </c:pt>
                <c:pt idx="90">
                  <c:v>7.3024575624003898E-2</c:v>
                </c:pt>
                <c:pt idx="91">
                  <c:v>5.8163914643359203E-2</c:v>
                </c:pt>
                <c:pt idx="92">
                  <c:v>2.8058973898303939E-2</c:v>
                </c:pt>
                <c:pt idx="93">
                  <c:v>2.4049244229893969E-2</c:v>
                </c:pt>
                <c:pt idx="94">
                  <c:v>1.8203624667747317E-2</c:v>
                </c:pt>
                <c:pt idx="95">
                  <c:v>1.5408687814595945E-2</c:v>
                </c:pt>
                <c:pt idx="96">
                  <c:v>1.1983520102400641E-2</c:v>
                </c:pt>
                <c:pt idx="97">
                  <c:v>7.9463890922931071E-3</c:v>
                </c:pt>
                <c:pt idx="98">
                  <c:v>5.4894021200783422E-3</c:v>
                </c:pt>
                <c:pt idx="99">
                  <c:v>3.6809135680392212E-3</c:v>
                </c:pt>
                <c:pt idx="100">
                  <c:v>9.8644830111224778E-4</c:v>
                </c:pt>
              </c:numCache>
            </c:numRef>
          </c:val>
          <c:extLst xmlns:c16r2="http://schemas.microsoft.com/office/drawing/2015/06/chart">
            <c:ext xmlns:c16="http://schemas.microsoft.com/office/drawing/2014/chart" uri="{C3380CC4-5D6E-409C-BE32-E72D297353CC}">
              <c16:uniqueId val="{00000000-727F-448C-9856-A8EACD911B76}"/>
            </c:ext>
          </c:extLst>
        </c:ser>
        <c:dLbls>
          <c:showLegendKey val="0"/>
          <c:showVal val="0"/>
          <c:showCatName val="0"/>
          <c:showSerName val="0"/>
          <c:showPercent val="0"/>
          <c:showBubbleSize val="0"/>
        </c:dLbls>
        <c:gapWidth val="0"/>
        <c:overlap val="100"/>
        <c:axId val="-1781536800"/>
        <c:axId val="-1781550944"/>
      </c:barChart>
      <c:catAx>
        <c:axId val="-1781536800"/>
        <c:scaling>
          <c:orientation val="minMax"/>
        </c:scaling>
        <c:delete val="0"/>
        <c:axPos val="l"/>
        <c:majorGridlines/>
        <c:numFmt formatCode="0" sourceLinked="1"/>
        <c:majorTickMark val="cross"/>
        <c:minorTickMark val="none"/>
        <c:tickLblPos val="high"/>
        <c:spPr>
          <a:ln w="3175"/>
        </c:spPr>
        <c:txPr>
          <a:bodyPr rot="0" vert="horz" anchor="ctr" anchorCtr="0"/>
          <a:lstStyle/>
          <a:p>
            <a:pPr>
              <a:defRPr sz="1000">
                <a:solidFill>
                  <a:schemeClr val="tx1">
                    <a:lumMod val="75000"/>
                    <a:lumOff val="25000"/>
                  </a:schemeClr>
                </a:solidFill>
              </a:defRPr>
            </a:pPr>
            <a:endParaRPr lang="el-GR"/>
          </a:p>
        </c:txPr>
        <c:crossAx val="-1781550944"/>
        <c:crossesAt val="0"/>
        <c:auto val="0"/>
        <c:lblAlgn val="ctr"/>
        <c:lblOffset val="0"/>
        <c:tickLblSkip val="10"/>
        <c:tickMarkSkip val="10"/>
        <c:noMultiLvlLbl val="0"/>
      </c:catAx>
      <c:valAx>
        <c:axId val="-1781550944"/>
        <c:scaling>
          <c:orientation val="minMax"/>
          <c:max val="1"/>
          <c:min val="0"/>
        </c:scaling>
        <c:delete val="0"/>
        <c:axPos val="b"/>
        <c:majorGridlines/>
        <c:numFmt formatCode="0.00;[Red]0.00" sourceLinked="0"/>
        <c:majorTickMark val="in"/>
        <c:minorTickMark val="none"/>
        <c:tickLblPos val="nextTo"/>
        <c:spPr>
          <a:ln w="3175"/>
        </c:spPr>
        <c:txPr>
          <a:bodyPr rot="0" vert="horz"/>
          <a:lstStyle/>
          <a:p>
            <a:pPr>
              <a:defRPr sz="1000" b="1">
                <a:solidFill>
                  <a:schemeClr val="tx1">
                    <a:lumMod val="75000"/>
                    <a:lumOff val="25000"/>
                  </a:schemeClr>
                </a:solidFill>
              </a:defRPr>
            </a:pPr>
            <a:endParaRPr lang="el-GR"/>
          </a:p>
        </c:txPr>
        <c:crossAx val="-1781536800"/>
        <c:crosses val="autoZero"/>
        <c:crossBetween val="between"/>
        <c:majorUnit val="0.25"/>
        <c:minorUnit val="0.1"/>
      </c:valAx>
      <c:spPr>
        <a:noFill/>
        <a:ln w="25400">
          <a:noFill/>
        </a:ln>
      </c:spPr>
    </c:plotArea>
    <c:plotVisOnly val="1"/>
    <c:dispBlanksAs val="gap"/>
    <c:showDLblsOverMax val="0"/>
  </c:chart>
  <c:spPr>
    <a:noFill/>
    <a:ln w="9525">
      <a:noFill/>
    </a:ln>
  </c:spPr>
  <c:txPr>
    <a:bodyPr/>
    <a:lstStyle/>
    <a:p>
      <a:pPr>
        <a:defRPr sz="400" b="0" i="0" u="none" strike="noStrike" baseline="0">
          <a:solidFill>
            <a:srgbClr val="000000"/>
          </a:solidFill>
          <a:latin typeface="Arial"/>
          <a:ea typeface="Arial"/>
          <a:cs typeface="Arial"/>
        </a:defRPr>
      </a:pPr>
      <a:endParaRPr lang="el-GR"/>
    </a:p>
  </c:txPr>
  <c:printSettings>
    <c:headerFooter alignWithMargins="0"/>
    <c:pageMargins b="1" l="0.75000000000000211" r="0.75000000000000211"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Berat</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6161-4249-AF74-6673A8C3F59F}"/>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6161-4249-AF74-6673A8C3F59F}"/>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9960960"/>
        <c:axId val="-1779962048"/>
      </c:barChart>
      <c:catAx>
        <c:axId val="-1779960960"/>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9962048"/>
        <c:crosses val="autoZero"/>
        <c:auto val="1"/>
        <c:lblAlgn val="ctr"/>
        <c:lblOffset val="100"/>
        <c:tickLblSkip val="1"/>
        <c:tickMarkSkip val="1"/>
        <c:noMultiLvlLbl val="0"/>
      </c:catAx>
      <c:valAx>
        <c:axId val="-1779962048"/>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9960960"/>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Devoll
</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A83A-4972-ADAC-48AE77062E73}"/>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A83A-4972-ADAC-48AE77062E73}"/>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895643648"/>
        <c:axId val="-1895644736"/>
      </c:barChart>
      <c:catAx>
        <c:axId val="-1895643648"/>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895644736"/>
        <c:crosses val="autoZero"/>
        <c:auto val="1"/>
        <c:lblAlgn val="ctr"/>
        <c:lblOffset val="100"/>
        <c:tickLblSkip val="1"/>
        <c:tickMarkSkip val="1"/>
        <c:noMultiLvlLbl val="0"/>
      </c:catAx>
      <c:valAx>
        <c:axId val="-1895644736"/>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895643648"/>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Bulqize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F2AF-4613-B111-48D68D9AC2A6}"/>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F2AF-4613-B111-48D68D9AC2A6}"/>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9965856"/>
        <c:axId val="-1779969120"/>
      </c:barChart>
      <c:catAx>
        <c:axId val="-1779965856"/>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9969120"/>
        <c:crosses val="autoZero"/>
        <c:auto val="1"/>
        <c:lblAlgn val="ctr"/>
        <c:lblOffset val="100"/>
        <c:tickLblSkip val="1"/>
        <c:tickMarkSkip val="1"/>
        <c:noMultiLvlLbl val="0"/>
      </c:catAx>
      <c:valAx>
        <c:axId val="-1779969120"/>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9965856"/>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Delvine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C922-48A3-944E-13CE58A04962}"/>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C922-48A3-944E-13CE58A04962}"/>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9974016"/>
        <c:axId val="-1779965312"/>
      </c:barChart>
      <c:catAx>
        <c:axId val="-1779974016"/>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9965312"/>
        <c:crosses val="autoZero"/>
        <c:auto val="1"/>
        <c:lblAlgn val="ctr"/>
        <c:lblOffset val="100"/>
        <c:tickLblSkip val="1"/>
        <c:tickMarkSkip val="1"/>
        <c:noMultiLvlLbl val="0"/>
      </c:catAx>
      <c:valAx>
        <c:axId val="-1779965312"/>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9974016"/>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Devoll
</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9C0F-4A98-96F5-EAE78C7CF5C8}"/>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9C0F-4A98-96F5-EAE78C7CF5C8}"/>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9958784"/>
        <c:axId val="-1779963136"/>
      </c:barChart>
      <c:catAx>
        <c:axId val="-1779958784"/>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9963136"/>
        <c:crosses val="autoZero"/>
        <c:auto val="1"/>
        <c:lblAlgn val="ctr"/>
        <c:lblOffset val="100"/>
        <c:tickLblSkip val="1"/>
        <c:tickMarkSkip val="1"/>
        <c:noMultiLvlLbl val="0"/>
      </c:catAx>
      <c:valAx>
        <c:axId val="-1779963136"/>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9958784"/>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Diber
</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7ED3-4672-B303-369DD4F369DB}"/>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7ED3-4672-B303-369DD4F369DB}"/>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9961504"/>
        <c:axId val="-1779973472"/>
      </c:barChart>
      <c:catAx>
        <c:axId val="-1779961504"/>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9973472"/>
        <c:crosses val="autoZero"/>
        <c:auto val="1"/>
        <c:lblAlgn val="ctr"/>
        <c:lblOffset val="100"/>
        <c:tickLblSkip val="1"/>
        <c:tickMarkSkip val="1"/>
        <c:noMultiLvlLbl val="0"/>
      </c:catAx>
      <c:valAx>
        <c:axId val="-1779973472"/>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9961504"/>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Durres</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6622-4E00-811E-17C05D2F32BE}"/>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6622-4E00-811E-17C05D2F32BE}"/>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9964768"/>
        <c:axId val="-1779964224"/>
      </c:barChart>
      <c:catAx>
        <c:axId val="-1779964768"/>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9964224"/>
        <c:crosses val="autoZero"/>
        <c:auto val="1"/>
        <c:lblAlgn val="ctr"/>
        <c:lblOffset val="100"/>
        <c:tickLblSkip val="1"/>
        <c:tickMarkSkip val="1"/>
        <c:noMultiLvlLbl val="0"/>
      </c:catAx>
      <c:valAx>
        <c:axId val="-1779964224"/>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9964768"/>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Elbasan</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BFC9-4780-AAE7-C326AFC3A5E4}"/>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BFC9-4780-AAE7-C326AFC3A5E4}"/>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9970752"/>
        <c:axId val="-1779960416"/>
      </c:barChart>
      <c:catAx>
        <c:axId val="-1779970752"/>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9960416"/>
        <c:crosses val="autoZero"/>
        <c:auto val="1"/>
        <c:lblAlgn val="ctr"/>
        <c:lblOffset val="100"/>
        <c:tickLblSkip val="1"/>
        <c:tickMarkSkip val="1"/>
        <c:noMultiLvlLbl val="0"/>
      </c:catAx>
      <c:valAx>
        <c:axId val="-1779960416"/>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9970752"/>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Fier</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834A-4E78-8D6C-FB8DE4EC703B}"/>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834A-4E78-8D6C-FB8DE4EC703B}"/>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9970208"/>
        <c:axId val="-1779162496"/>
      </c:barChart>
      <c:catAx>
        <c:axId val="-1779970208"/>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9162496"/>
        <c:crosses val="autoZero"/>
        <c:auto val="1"/>
        <c:lblAlgn val="ctr"/>
        <c:lblOffset val="100"/>
        <c:tickLblSkip val="1"/>
        <c:tickMarkSkip val="1"/>
        <c:noMultiLvlLbl val="0"/>
      </c:catAx>
      <c:valAx>
        <c:axId val="-1779162496"/>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9970208"/>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Gramsh</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B651-417C-88C1-6D29838E5217}"/>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B651-417C-88C1-6D29838E5217}"/>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9159776"/>
        <c:axId val="-1779159232"/>
      </c:barChart>
      <c:catAx>
        <c:axId val="-1779159776"/>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9159232"/>
        <c:crosses val="autoZero"/>
        <c:auto val="1"/>
        <c:lblAlgn val="ctr"/>
        <c:lblOffset val="100"/>
        <c:tickLblSkip val="1"/>
        <c:tickMarkSkip val="1"/>
        <c:noMultiLvlLbl val="0"/>
      </c:catAx>
      <c:valAx>
        <c:axId val="-1779159232"/>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9159776"/>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Gjirokaster</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E818-4062-A532-B1AC81E6AA77}"/>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E818-4062-A532-B1AC81E6AA77}"/>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9160864"/>
        <c:axId val="-1779167936"/>
      </c:barChart>
      <c:catAx>
        <c:axId val="-1779160864"/>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9167936"/>
        <c:crosses val="autoZero"/>
        <c:auto val="1"/>
        <c:lblAlgn val="ctr"/>
        <c:lblOffset val="100"/>
        <c:tickLblSkip val="1"/>
        <c:tickMarkSkip val="1"/>
        <c:noMultiLvlLbl val="0"/>
      </c:catAx>
      <c:valAx>
        <c:axId val="-1779167936"/>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9160864"/>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Has</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7BF1-4E80-9EFD-408283B765B4}"/>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7BF1-4E80-9EFD-408283B765B4}"/>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9161408"/>
        <c:axId val="-1779166848"/>
      </c:barChart>
      <c:catAx>
        <c:axId val="-1779161408"/>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9166848"/>
        <c:crosses val="autoZero"/>
        <c:auto val="1"/>
        <c:lblAlgn val="ctr"/>
        <c:lblOffset val="100"/>
        <c:tickLblSkip val="1"/>
        <c:tickMarkSkip val="1"/>
        <c:noMultiLvlLbl val="0"/>
      </c:catAx>
      <c:valAx>
        <c:axId val="-1779166848"/>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9161408"/>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Diber
</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E996-4218-AE1A-5AB6F2CA60F1}"/>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E996-4218-AE1A-5AB6F2CA60F1}"/>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895648000"/>
        <c:axId val="-1895647456"/>
      </c:barChart>
      <c:catAx>
        <c:axId val="-1895648000"/>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895647456"/>
        <c:crosses val="autoZero"/>
        <c:auto val="1"/>
        <c:lblAlgn val="ctr"/>
        <c:lblOffset val="100"/>
        <c:tickLblSkip val="1"/>
        <c:tickMarkSkip val="1"/>
        <c:noMultiLvlLbl val="0"/>
      </c:catAx>
      <c:valAx>
        <c:axId val="-1895647456"/>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895648000"/>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Kavaje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06C6-423F-AF6B-3B89753331E0}"/>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06C6-423F-AF6B-3B89753331E0}"/>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9155968"/>
        <c:axId val="-1779166304"/>
      </c:barChart>
      <c:catAx>
        <c:axId val="-1779155968"/>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9166304"/>
        <c:crosses val="autoZero"/>
        <c:auto val="1"/>
        <c:lblAlgn val="ctr"/>
        <c:lblOffset val="100"/>
        <c:tickLblSkip val="1"/>
        <c:tickMarkSkip val="1"/>
        <c:noMultiLvlLbl val="0"/>
      </c:catAx>
      <c:valAx>
        <c:axId val="-1779166304"/>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9155968"/>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Kolonje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FD16-457A-B638-C26D8951B3DA}"/>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FD16-457A-B638-C26D8951B3DA}"/>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9170656"/>
        <c:axId val="-1779165760"/>
      </c:barChart>
      <c:catAx>
        <c:axId val="-1779170656"/>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9165760"/>
        <c:crosses val="autoZero"/>
        <c:auto val="1"/>
        <c:lblAlgn val="ctr"/>
        <c:lblOffset val="100"/>
        <c:tickLblSkip val="1"/>
        <c:tickMarkSkip val="1"/>
        <c:noMultiLvlLbl val="0"/>
      </c:catAx>
      <c:valAx>
        <c:axId val="-1779165760"/>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9170656"/>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Korce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0C0D-4F05-A4B3-9F25E007FD72}"/>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0C0D-4F05-A4B3-9F25E007FD72}"/>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9169024"/>
        <c:axId val="-1779168480"/>
      </c:barChart>
      <c:catAx>
        <c:axId val="-1779169024"/>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9168480"/>
        <c:crosses val="autoZero"/>
        <c:auto val="1"/>
        <c:lblAlgn val="ctr"/>
        <c:lblOffset val="100"/>
        <c:tickLblSkip val="1"/>
        <c:tickMarkSkip val="1"/>
        <c:noMultiLvlLbl val="0"/>
      </c:catAx>
      <c:valAx>
        <c:axId val="-1779168480"/>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9169024"/>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Kruje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0901-4567-8C0E-007DD0B64C05}"/>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0901-4567-8C0E-007DD0B64C05}"/>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9163584"/>
        <c:axId val="-1779161952"/>
      </c:barChart>
      <c:catAx>
        <c:axId val="-1779163584"/>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9161952"/>
        <c:crosses val="autoZero"/>
        <c:auto val="1"/>
        <c:lblAlgn val="ctr"/>
        <c:lblOffset val="100"/>
        <c:tickLblSkip val="1"/>
        <c:tickMarkSkip val="1"/>
        <c:noMultiLvlLbl val="0"/>
      </c:catAx>
      <c:valAx>
        <c:axId val="-1779161952"/>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9163584"/>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Kucove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9022-4627-9225-5C71B1290AED}"/>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9022-4627-9225-5C71B1290AED}"/>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6121088"/>
        <c:axId val="-1776113472"/>
      </c:barChart>
      <c:catAx>
        <c:axId val="-1776121088"/>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6113472"/>
        <c:crosses val="autoZero"/>
        <c:auto val="1"/>
        <c:lblAlgn val="ctr"/>
        <c:lblOffset val="100"/>
        <c:tickLblSkip val="1"/>
        <c:tickMarkSkip val="1"/>
        <c:noMultiLvlLbl val="0"/>
      </c:catAx>
      <c:valAx>
        <c:axId val="-1776113472"/>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6121088"/>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Kukes</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D158-4A10-B47C-4C0D231F2DB3}"/>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D158-4A10-B47C-4C0D231F2DB3}"/>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6120544"/>
        <c:axId val="-1776120000"/>
      </c:barChart>
      <c:catAx>
        <c:axId val="-1776120544"/>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6120000"/>
        <c:crosses val="autoZero"/>
        <c:auto val="1"/>
        <c:lblAlgn val="ctr"/>
        <c:lblOffset val="100"/>
        <c:tickLblSkip val="1"/>
        <c:tickMarkSkip val="1"/>
        <c:noMultiLvlLbl val="0"/>
      </c:catAx>
      <c:valAx>
        <c:axId val="-1776120000"/>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6120544"/>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Kurbin</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692D-4DC5-A5F0-2D1B813DFD7E}"/>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692D-4DC5-A5F0-2D1B813DFD7E}"/>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6123264"/>
        <c:axId val="-1776122720"/>
      </c:barChart>
      <c:catAx>
        <c:axId val="-1776123264"/>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6122720"/>
        <c:crosses val="autoZero"/>
        <c:auto val="1"/>
        <c:lblAlgn val="ctr"/>
        <c:lblOffset val="100"/>
        <c:tickLblSkip val="1"/>
        <c:tickMarkSkip val="1"/>
        <c:noMultiLvlLbl val="0"/>
      </c:catAx>
      <c:valAx>
        <c:axId val="-1776122720"/>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6123264"/>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Lezhe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322F-40C9-88CD-C6A7A6A9D7A7}"/>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322F-40C9-88CD-C6A7A6A9D7A7}"/>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6119456"/>
        <c:axId val="-1776112928"/>
      </c:barChart>
      <c:catAx>
        <c:axId val="-1776119456"/>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6112928"/>
        <c:crosses val="autoZero"/>
        <c:auto val="1"/>
        <c:lblAlgn val="ctr"/>
        <c:lblOffset val="100"/>
        <c:tickLblSkip val="1"/>
        <c:tickMarkSkip val="1"/>
        <c:noMultiLvlLbl val="0"/>
      </c:catAx>
      <c:valAx>
        <c:axId val="-1776112928"/>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6119456"/>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Librazhd</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135B-4169-A4C5-999D7FD8272E}"/>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135B-4169-A4C5-999D7FD8272E}"/>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6116736"/>
        <c:axId val="-1776122176"/>
      </c:barChart>
      <c:catAx>
        <c:axId val="-1776116736"/>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6122176"/>
        <c:crosses val="autoZero"/>
        <c:auto val="1"/>
        <c:lblAlgn val="ctr"/>
        <c:lblOffset val="100"/>
        <c:tickLblSkip val="1"/>
        <c:tickMarkSkip val="1"/>
        <c:noMultiLvlLbl val="0"/>
      </c:catAx>
      <c:valAx>
        <c:axId val="-1776122176"/>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6116736"/>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Lushnje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50A1-4900-8D22-77A9B9586E08}"/>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50A1-4900-8D22-77A9B9586E08}"/>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6118912"/>
        <c:axId val="-1776115104"/>
      </c:barChart>
      <c:catAx>
        <c:axId val="-1776118912"/>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6115104"/>
        <c:crosses val="autoZero"/>
        <c:auto val="1"/>
        <c:lblAlgn val="ctr"/>
        <c:lblOffset val="100"/>
        <c:tickLblSkip val="1"/>
        <c:tickMarkSkip val="1"/>
        <c:noMultiLvlLbl val="0"/>
      </c:catAx>
      <c:valAx>
        <c:axId val="-1776115104"/>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6118912"/>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Durres</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F25F-4B8B-B241-5936A9E178BE}"/>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F25F-4B8B-B241-5936A9E178BE}"/>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895639296"/>
        <c:axId val="-1982771312"/>
      </c:barChart>
      <c:catAx>
        <c:axId val="-1895639296"/>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982771312"/>
        <c:crosses val="autoZero"/>
        <c:auto val="1"/>
        <c:lblAlgn val="ctr"/>
        <c:lblOffset val="100"/>
        <c:tickLblSkip val="1"/>
        <c:tickMarkSkip val="1"/>
        <c:noMultiLvlLbl val="0"/>
      </c:catAx>
      <c:valAx>
        <c:axId val="-1982771312"/>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895639296"/>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Malesi e madhe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1366-4830-9C02-4C5B6B2C15A4}"/>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1366-4830-9C02-4C5B6B2C15A4}"/>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6110752"/>
        <c:axId val="-1776110208"/>
      </c:barChart>
      <c:catAx>
        <c:axId val="-1776110752"/>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6110208"/>
        <c:crosses val="autoZero"/>
        <c:auto val="1"/>
        <c:lblAlgn val="ctr"/>
        <c:lblOffset val="100"/>
        <c:tickLblSkip val="1"/>
        <c:tickMarkSkip val="1"/>
        <c:noMultiLvlLbl val="0"/>
      </c:catAx>
      <c:valAx>
        <c:axId val="-1776110208"/>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6110752"/>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Mallakaster</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41CE-4547-B9CE-7E933E77BECE}"/>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41CE-4547-B9CE-7E933E77BECE}"/>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4520096"/>
        <c:axId val="-1774531520"/>
      </c:barChart>
      <c:catAx>
        <c:axId val="-1774520096"/>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4531520"/>
        <c:crosses val="autoZero"/>
        <c:auto val="1"/>
        <c:lblAlgn val="ctr"/>
        <c:lblOffset val="100"/>
        <c:tickLblSkip val="1"/>
        <c:tickMarkSkip val="1"/>
        <c:noMultiLvlLbl val="0"/>
      </c:catAx>
      <c:valAx>
        <c:axId val="-1774531520"/>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4520096"/>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Mat</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73A2-4AB7-8D73-819F5608AC33}"/>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73A2-4AB7-8D73-819F5608AC33}"/>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4518464"/>
        <c:axId val="-1774519008"/>
      </c:barChart>
      <c:catAx>
        <c:axId val="-1774518464"/>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4519008"/>
        <c:crosses val="autoZero"/>
        <c:auto val="1"/>
        <c:lblAlgn val="ctr"/>
        <c:lblOffset val="100"/>
        <c:tickLblSkip val="1"/>
        <c:tickMarkSkip val="1"/>
        <c:noMultiLvlLbl val="0"/>
      </c:catAx>
      <c:valAx>
        <c:axId val="-1774519008"/>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4518464"/>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Mirdite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94D8-4D2C-912D-936DCDC45AB2}"/>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94D8-4D2C-912D-936DCDC45AB2}"/>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4523360"/>
        <c:axId val="-1774517920"/>
      </c:barChart>
      <c:catAx>
        <c:axId val="-1774523360"/>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4517920"/>
        <c:crosses val="autoZero"/>
        <c:auto val="1"/>
        <c:lblAlgn val="ctr"/>
        <c:lblOffset val="100"/>
        <c:tickLblSkip val="1"/>
        <c:tickMarkSkip val="1"/>
        <c:noMultiLvlLbl val="0"/>
      </c:catAx>
      <c:valAx>
        <c:axId val="-1774517920"/>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4523360"/>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Peqin</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87B5-41B7-B99E-04610EFC9BB2}"/>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87B5-41B7-B99E-04610EFC9BB2}"/>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4530976"/>
        <c:axId val="-1774520640"/>
      </c:barChart>
      <c:catAx>
        <c:axId val="-1774530976"/>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4520640"/>
        <c:crosses val="autoZero"/>
        <c:auto val="1"/>
        <c:lblAlgn val="ctr"/>
        <c:lblOffset val="100"/>
        <c:tickLblSkip val="1"/>
        <c:tickMarkSkip val="1"/>
        <c:noMultiLvlLbl val="0"/>
      </c:catAx>
      <c:valAx>
        <c:axId val="-1774520640"/>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4530976"/>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Permet</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D0D1-4A44-BB1A-C2EBB9EC8A7D}"/>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D0D1-4A44-BB1A-C2EBB9EC8A7D}"/>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4528256"/>
        <c:axId val="-1774522816"/>
      </c:barChart>
      <c:catAx>
        <c:axId val="-1774528256"/>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4522816"/>
        <c:crosses val="autoZero"/>
        <c:auto val="1"/>
        <c:lblAlgn val="ctr"/>
        <c:lblOffset val="100"/>
        <c:tickLblSkip val="1"/>
        <c:tickMarkSkip val="1"/>
        <c:noMultiLvlLbl val="0"/>
      </c:catAx>
      <c:valAx>
        <c:axId val="-1774522816"/>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4528256"/>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Pogradec</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20CC-440E-99BB-108133ACAC5A}"/>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20CC-440E-99BB-108133ACAC5A}"/>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4527168"/>
        <c:axId val="-1774526624"/>
      </c:barChart>
      <c:catAx>
        <c:axId val="-1774527168"/>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4526624"/>
        <c:crosses val="autoZero"/>
        <c:auto val="1"/>
        <c:lblAlgn val="ctr"/>
        <c:lblOffset val="100"/>
        <c:tickLblSkip val="1"/>
        <c:tickMarkSkip val="1"/>
        <c:noMultiLvlLbl val="0"/>
      </c:catAx>
      <c:valAx>
        <c:axId val="-1774526624"/>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4527168"/>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Puke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0726-448D-9141-9A425C2AD1E3}"/>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0726-448D-9141-9A425C2AD1E3}"/>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4524448"/>
        <c:axId val="-1774523904"/>
      </c:barChart>
      <c:catAx>
        <c:axId val="-1774524448"/>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4523904"/>
        <c:crosses val="autoZero"/>
        <c:auto val="1"/>
        <c:lblAlgn val="ctr"/>
        <c:lblOffset val="100"/>
        <c:tickLblSkip val="1"/>
        <c:tickMarkSkip val="1"/>
        <c:noMultiLvlLbl val="0"/>
      </c:catAx>
      <c:valAx>
        <c:axId val="-1774523904"/>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4524448"/>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Sarande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6EE3-4DF2-A4AD-472097F1E77A}"/>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6EE3-4DF2-A4AD-472097F1E77A}"/>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9603248"/>
        <c:axId val="-1779609232"/>
      </c:barChart>
      <c:catAx>
        <c:axId val="-1779603248"/>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9609232"/>
        <c:crosses val="autoZero"/>
        <c:auto val="1"/>
        <c:lblAlgn val="ctr"/>
        <c:lblOffset val="100"/>
        <c:tickLblSkip val="1"/>
        <c:tickMarkSkip val="1"/>
        <c:noMultiLvlLbl val="0"/>
      </c:catAx>
      <c:valAx>
        <c:axId val="-1779609232"/>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9603248"/>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Skrapar</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4BD8-4EA5-9908-425BF0D2D2BD}"/>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4BD8-4EA5-9908-425BF0D2D2BD}"/>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9604880"/>
        <c:axId val="-1779601072"/>
      </c:barChart>
      <c:catAx>
        <c:axId val="-1779604880"/>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9601072"/>
        <c:crosses val="autoZero"/>
        <c:auto val="1"/>
        <c:lblAlgn val="ctr"/>
        <c:lblOffset val="100"/>
        <c:tickLblSkip val="1"/>
        <c:tickMarkSkip val="1"/>
        <c:noMultiLvlLbl val="0"/>
      </c:catAx>
      <c:valAx>
        <c:axId val="-1779601072"/>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9604880"/>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Elbasan</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F1D5-4739-B42A-F5AAD9A82491}"/>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F1D5-4739-B42A-F5AAD9A82491}"/>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87398192"/>
        <c:axId val="-1787391664"/>
      </c:barChart>
      <c:catAx>
        <c:axId val="-1787398192"/>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87391664"/>
        <c:crosses val="autoZero"/>
        <c:auto val="1"/>
        <c:lblAlgn val="ctr"/>
        <c:lblOffset val="100"/>
        <c:tickLblSkip val="1"/>
        <c:tickMarkSkip val="1"/>
        <c:noMultiLvlLbl val="0"/>
      </c:catAx>
      <c:valAx>
        <c:axId val="-1787391664"/>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87398192"/>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Shkoder</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C4FF-4CFF-8881-8816645199EF}"/>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C4FF-4CFF-8881-8816645199EF}"/>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9604336"/>
        <c:axId val="-1779603792"/>
      </c:barChart>
      <c:catAx>
        <c:axId val="-1779604336"/>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9603792"/>
        <c:crosses val="autoZero"/>
        <c:auto val="1"/>
        <c:lblAlgn val="ctr"/>
        <c:lblOffset val="100"/>
        <c:tickLblSkip val="1"/>
        <c:tickMarkSkip val="1"/>
        <c:noMultiLvlLbl val="0"/>
      </c:catAx>
      <c:valAx>
        <c:axId val="-1779603792"/>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9604336"/>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Tepelene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1A8A-4222-A03E-886C07A69992}"/>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1A8A-4222-A03E-886C07A69992}"/>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9599440"/>
        <c:axId val="-1779602160"/>
      </c:barChart>
      <c:catAx>
        <c:axId val="-1779599440"/>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9602160"/>
        <c:crosses val="autoZero"/>
        <c:auto val="1"/>
        <c:lblAlgn val="ctr"/>
        <c:lblOffset val="100"/>
        <c:tickLblSkip val="1"/>
        <c:tickMarkSkip val="1"/>
        <c:noMultiLvlLbl val="0"/>
      </c:catAx>
      <c:valAx>
        <c:axId val="-1779602160"/>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9599440"/>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Tirane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CAA7-4308-9917-46B0EB1F9B5B}"/>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CAA7-4308-9917-46B0EB1F9B5B}"/>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9613584"/>
        <c:axId val="-1779609776"/>
      </c:barChart>
      <c:catAx>
        <c:axId val="-1779613584"/>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9609776"/>
        <c:crosses val="autoZero"/>
        <c:auto val="1"/>
        <c:lblAlgn val="ctr"/>
        <c:lblOffset val="100"/>
        <c:tickLblSkip val="1"/>
        <c:tickMarkSkip val="1"/>
        <c:noMultiLvlLbl val="0"/>
      </c:catAx>
      <c:valAx>
        <c:axId val="-1779609776"/>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9613584"/>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Tropoje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9ECE-438F-A755-D9AD3778EA53}"/>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9ECE-438F-A755-D9AD3778EA53}"/>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9601616"/>
        <c:axId val="-1779605968"/>
      </c:barChart>
      <c:catAx>
        <c:axId val="-1779601616"/>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9605968"/>
        <c:crosses val="autoZero"/>
        <c:auto val="1"/>
        <c:lblAlgn val="ctr"/>
        <c:lblOffset val="100"/>
        <c:tickLblSkip val="1"/>
        <c:tickMarkSkip val="1"/>
        <c:noMultiLvlLbl val="0"/>
      </c:catAx>
      <c:valAx>
        <c:axId val="-1779605968"/>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9601616"/>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Vlore</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A1F7-45CC-AB61-EC57F6CE908A}"/>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A1F7-45CC-AB61-EC57F6CE908A}"/>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79599984"/>
        <c:axId val="-1779598896"/>
      </c:barChart>
      <c:catAx>
        <c:axId val="-1779599984"/>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79598896"/>
        <c:crosses val="autoZero"/>
        <c:auto val="1"/>
        <c:lblAlgn val="ctr"/>
        <c:lblOffset val="100"/>
        <c:tickLblSkip val="1"/>
        <c:tickMarkSkip val="1"/>
        <c:noMultiLvlLbl val="0"/>
      </c:catAx>
      <c:valAx>
        <c:axId val="-1779598896"/>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79599984"/>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42165335742003E-2"/>
          <c:y val="4.5197864798135153E-2"/>
          <c:w val="0.9189216137669326"/>
          <c:h val="0.85593456461468465"/>
        </c:manualLayout>
      </c:layout>
      <c:barChart>
        <c:barDir val="bar"/>
        <c:grouping val="clustered"/>
        <c:varyColors val="0"/>
        <c:ser>
          <c:idx val="2"/>
          <c:order val="0"/>
          <c:tx>
            <c:v>Females</c:v>
          </c:tx>
          <c:spPr>
            <a:solidFill>
              <a:srgbClr val="9999FF"/>
            </a:solidFill>
            <a:ln>
              <a:solidFill>
                <a:prstClr val="black"/>
              </a:solidFill>
            </a:ln>
          </c:spPr>
          <c:invertIfNegative val="0"/>
          <c:cat>
            <c:strRef>
              <c:f>Formulae_5y!$AC$5:$AC$22</c:f>
              <c:strCache>
                <c:ptCount val="18"/>
                <c:pt idx="0">
                  <c:v>  0-4</c:v>
                </c:pt>
                <c:pt idx="1">
                  <c:v>  5-9</c:v>
                </c:pt>
                <c:pt idx="2">
                  <c:v> 10-14</c:v>
                </c:pt>
                <c:pt idx="3">
                  <c:v> 15-19</c:v>
                </c:pt>
                <c:pt idx="4">
                  <c:v> 20-24</c:v>
                </c:pt>
                <c:pt idx="5">
                  <c:v> 25-29</c:v>
                </c:pt>
                <c:pt idx="6">
                  <c:v> 30-34</c:v>
                </c:pt>
                <c:pt idx="7">
                  <c:v> 35-39</c:v>
                </c:pt>
                <c:pt idx="8">
                  <c:v> 40-44</c:v>
                </c:pt>
                <c:pt idx="9">
                  <c:v> 45-49</c:v>
                </c:pt>
                <c:pt idx="10">
                  <c:v> 50-54</c:v>
                </c:pt>
                <c:pt idx="11">
                  <c:v> 55-59</c:v>
                </c:pt>
                <c:pt idx="12">
                  <c:v> 60-64</c:v>
                </c:pt>
                <c:pt idx="13">
                  <c:v> 65-69</c:v>
                </c:pt>
                <c:pt idx="14">
                  <c:v> 70-74</c:v>
                </c:pt>
                <c:pt idx="15">
                  <c:v> 75-79</c:v>
                </c:pt>
                <c:pt idx="16">
                  <c:v> 80-84</c:v>
                </c:pt>
                <c:pt idx="17">
                  <c:v> 85+</c:v>
                </c:pt>
              </c:strCache>
            </c:strRef>
          </c:cat>
          <c:val>
            <c:numRef>
              <c:f>Formulae_5y!$AI$5:$AI$22</c:f>
              <c:numCache>
                <c:formatCode>0.00</c:formatCode>
                <c:ptCount val="18"/>
                <c:pt idx="0">
                  <c:v>2.2606315335349967</c:v>
                </c:pt>
                <c:pt idx="1">
                  <c:v>2.4175181089884528</c:v>
                </c:pt>
                <c:pt idx="2">
                  <c:v>2.5660028188259143</c:v>
                </c:pt>
                <c:pt idx="3">
                  <c:v>3.099009867534543</c:v>
                </c:pt>
                <c:pt idx="4">
                  <c:v>3.6140898921081734</c:v>
                </c:pt>
                <c:pt idx="5">
                  <c:v>3.7578074564548203</c:v>
                </c:pt>
                <c:pt idx="6">
                  <c:v>3.897068379039939</c:v>
                </c:pt>
                <c:pt idx="7">
                  <c:v>3.6176515525323452</c:v>
                </c:pt>
                <c:pt idx="8">
                  <c:v>3.5932952747085856</c:v>
                </c:pt>
                <c:pt idx="9">
                  <c:v>3.3014674314921466</c:v>
                </c:pt>
                <c:pt idx="10">
                  <c:v>3.1736403521148824</c:v>
                </c:pt>
                <c:pt idx="11">
                  <c:v>2.7582502895675587</c:v>
                </c:pt>
                <c:pt idx="12">
                  <c:v>3.03963059553976</c:v>
                </c:pt>
                <c:pt idx="13">
                  <c:v>3.0660690748422663</c:v>
                </c:pt>
                <c:pt idx="14">
                  <c:v>2.7068527899079711</c:v>
                </c:pt>
                <c:pt idx="15">
                  <c:v>1.7919535515644867</c:v>
                </c:pt>
                <c:pt idx="16">
                  <c:v>1.0223883234524656</c:v>
                </c:pt>
                <c:pt idx="17">
                  <c:v>0.80920011590921559</c:v>
                </c:pt>
              </c:numCache>
            </c:numRef>
          </c:val>
          <c:extLst xmlns:c16r2="http://schemas.microsoft.com/office/drawing/2015/06/chart">
            <c:ext xmlns:c16="http://schemas.microsoft.com/office/drawing/2014/chart" uri="{C3380CC4-5D6E-409C-BE32-E72D297353CC}">
              <c16:uniqueId val="{00000000-2C9B-4B9A-92AF-9021A9BB6D25}"/>
            </c:ext>
          </c:extLst>
        </c:ser>
        <c:dLbls>
          <c:showLegendKey val="0"/>
          <c:showVal val="0"/>
          <c:showCatName val="0"/>
          <c:showSerName val="0"/>
          <c:showPercent val="0"/>
          <c:showBubbleSize val="0"/>
        </c:dLbls>
        <c:gapWidth val="0"/>
        <c:overlap val="100"/>
        <c:axId val="-1779611952"/>
        <c:axId val="-1788605552"/>
      </c:barChart>
      <c:catAx>
        <c:axId val="-1779611952"/>
        <c:scaling>
          <c:orientation val="minMax"/>
        </c:scaling>
        <c:delete val="0"/>
        <c:axPos val="l"/>
        <c:numFmt formatCode="General" sourceLinked="1"/>
        <c:majorTickMark val="none"/>
        <c:minorTickMark val="none"/>
        <c:tickLblPos val="none"/>
        <c:spPr>
          <a:ln w="3175">
            <a:solidFill>
              <a:srgbClr val="000000"/>
            </a:solidFill>
            <a:prstDash val="solid"/>
          </a:ln>
        </c:spPr>
        <c:crossAx val="-1788605552"/>
        <c:crosses val="autoZero"/>
        <c:auto val="1"/>
        <c:lblAlgn val="ctr"/>
        <c:lblOffset val="100"/>
        <c:tickLblSkip val="1"/>
        <c:tickMarkSkip val="1"/>
        <c:noMultiLvlLbl val="0"/>
      </c:catAx>
      <c:valAx>
        <c:axId val="-1788605552"/>
        <c:scaling>
          <c:orientation val="minMax"/>
          <c:max val="7.5"/>
          <c:min val="0"/>
        </c:scaling>
        <c:delete val="0"/>
        <c:axPos val="t"/>
        <c:majorGridlines>
          <c:spPr>
            <a:ln w="3175">
              <a:solidFill>
                <a:srgbClr val="C0C0C0"/>
              </a:solidFill>
              <a:prstDash val="solid"/>
            </a:ln>
          </c:spPr>
        </c:majorGridlines>
        <c:numFmt formatCode="#,##0.0" sourceLinked="0"/>
        <c:majorTickMark val="in"/>
        <c:minorTickMark val="none"/>
        <c:tickLblPos val="low"/>
        <c:spPr>
          <a:ln w="9525">
            <a:noFill/>
          </a:ln>
        </c:spPr>
        <c:txPr>
          <a:bodyPr rot="0" vert="horz"/>
          <a:lstStyle/>
          <a:p>
            <a:pPr>
              <a:defRPr sz="800" b="0" i="0" u="none" strike="noStrike" baseline="0">
                <a:solidFill>
                  <a:srgbClr val="000000"/>
                </a:solidFill>
                <a:latin typeface="Arial"/>
                <a:ea typeface="Arial"/>
                <a:cs typeface="Arial"/>
              </a:defRPr>
            </a:pPr>
            <a:endParaRPr lang="el-GR"/>
          </a:p>
        </c:txPr>
        <c:crossAx val="-1779611952"/>
        <c:crosses val="max"/>
        <c:crossBetween val="between"/>
        <c:majorUnit val="1.5"/>
        <c:minorUnit val="1.5"/>
      </c:valAx>
      <c:spPr>
        <a:noFill/>
        <a:ln w="25400">
          <a:noFill/>
        </a:ln>
      </c:spPr>
    </c:plotArea>
    <c:plotVisOnly val="1"/>
    <c:dispBlanksAs val="gap"/>
    <c:showDLblsOverMax val="0"/>
  </c:chart>
  <c:spPr>
    <a:noFill/>
    <a:ln w="9525">
      <a:noFill/>
    </a:ln>
  </c:spPr>
  <c:txPr>
    <a:bodyPr/>
    <a:lstStyle/>
    <a:p>
      <a:pPr>
        <a:defRPr sz="425" b="0" i="0" u="none" strike="noStrike" baseline="0">
          <a:solidFill>
            <a:srgbClr val="000000"/>
          </a:solidFill>
          <a:latin typeface="Arial"/>
          <a:ea typeface="Arial"/>
          <a:cs typeface="Arial"/>
        </a:defRPr>
      </a:pPr>
      <a:endParaRPr lang="el-GR"/>
    </a:p>
  </c:txPr>
  <c:printSettings>
    <c:headerFooter alignWithMargins="0"/>
    <c:pageMargins b="1" l="0.75000000000000355" r="0.75000000000000355"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424367969838929E-2"/>
          <c:y val="4.5197864798135153E-2"/>
          <c:w val="0.91818453534722477"/>
          <c:h val="0.85593456461468465"/>
        </c:manualLayout>
      </c:layout>
      <c:barChart>
        <c:barDir val="bar"/>
        <c:grouping val="clustered"/>
        <c:varyColors val="0"/>
        <c:ser>
          <c:idx val="2"/>
          <c:order val="0"/>
          <c:tx>
            <c:v>Males</c:v>
          </c:tx>
          <c:spPr>
            <a:solidFill>
              <a:srgbClr val="9999FF"/>
            </a:solidFill>
            <a:ln>
              <a:solidFill>
                <a:prstClr val="black"/>
              </a:solidFill>
            </a:ln>
          </c:spPr>
          <c:invertIfNegative val="0"/>
          <c:cat>
            <c:strRef>
              <c:f>Formulae_5y!$AC$5:$AC$22</c:f>
              <c:strCache>
                <c:ptCount val="18"/>
                <c:pt idx="0">
                  <c:v>  0-4</c:v>
                </c:pt>
                <c:pt idx="1">
                  <c:v>  5-9</c:v>
                </c:pt>
                <c:pt idx="2">
                  <c:v> 10-14</c:v>
                </c:pt>
                <c:pt idx="3">
                  <c:v> 15-19</c:v>
                </c:pt>
                <c:pt idx="4">
                  <c:v> 20-24</c:v>
                </c:pt>
                <c:pt idx="5">
                  <c:v> 25-29</c:v>
                </c:pt>
                <c:pt idx="6">
                  <c:v> 30-34</c:v>
                </c:pt>
                <c:pt idx="7">
                  <c:v> 35-39</c:v>
                </c:pt>
                <c:pt idx="8">
                  <c:v> 40-44</c:v>
                </c:pt>
                <c:pt idx="9">
                  <c:v> 45-49</c:v>
                </c:pt>
                <c:pt idx="10">
                  <c:v> 50-54</c:v>
                </c:pt>
                <c:pt idx="11">
                  <c:v> 55-59</c:v>
                </c:pt>
                <c:pt idx="12">
                  <c:v> 60-64</c:v>
                </c:pt>
                <c:pt idx="13">
                  <c:v> 65-69</c:v>
                </c:pt>
                <c:pt idx="14">
                  <c:v> 70-74</c:v>
                </c:pt>
                <c:pt idx="15">
                  <c:v> 75-79</c:v>
                </c:pt>
                <c:pt idx="16">
                  <c:v> 80-84</c:v>
                </c:pt>
                <c:pt idx="17">
                  <c:v> 85+</c:v>
                </c:pt>
              </c:strCache>
            </c:strRef>
          </c:cat>
          <c:val>
            <c:numRef>
              <c:f>Formulae_5y!$AH$5:$AH$22</c:f>
              <c:numCache>
                <c:formatCode>0.00</c:formatCode>
                <c:ptCount val="18"/>
                <c:pt idx="0">
                  <c:v>2.3825316446679343</c:v>
                </c:pt>
                <c:pt idx="1">
                  <c:v>2.5584594046967708</c:v>
                </c:pt>
                <c:pt idx="2">
                  <c:v>2.7766339368338611</c:v>
                </c:pt>
                <c:pt idx="3">
                  <c:v>3.3989838674134463</c:v>
                </c:pt>
                <c:pt idx="4">
                  <c:v>3.9612695913012925</c:v>
                </c:pt>
                <c:pt idx="5">
                  <c:v>3.9961921283834285</c:v>
                </c:pt>
                <c:pt idx="6">
                  <c:v>4.0321557662049381</c:v>
                </c:pt>
                <c:pt idx="7">
                  <c:v>3.6376059833703338</c:v>
                </c:pt>
                <c:pt idx="8">
                  <c:v>3.5454503030105435</c:v>
                </c:pt>
                <c:pt idx="9">
                  <c:v>3.2739604540623883</c:v>
                </c:pt>
                <c:pt idx="10">
                  <c:v>3.0845166493469511</c:v>
                </c:pt>
                <c:pt idx="11">
                  <c:v>2.5974002253343826</c:v>
                </c:pt>
                <c:pt idx="12">
                  <c:v>2.659491838729112</c:v>
                </c:pt>
                <c:pt idx="13">
                  <c:v>2.6594279114907295</c:v>
                </c:pt>
                <c:pt idx="14">
                  <c:v>2.2687868226600871</c:v>
                </c:pt>
                <c:pt idx="15">
                  <c:v>1.3979151866369424</c:v>
                </c:pt>
                <c:pt idx="16">
                  <c:v>0.75162907151439706</c:v>
                </c:pt>
                <c:pt idx="17">
                  <c:v>0.52506180622393761</c:v>
                </c:pt>
              </c:numCache>
            </c:numRef>
          </c:val>
          <c:extLst xmlns:c16r2="http://schemas.microsoft.com/office/drawing/2015/06/chart">
            <c:ext xmlns:c16="http://schemas.microsoft.com/office/drawing/2014/chart" uri="{C3380CC4-5D6E-409C-BE32-E72D297353CC}">
              <c16:uniqueId val="{00000000-147F-4C77-95A6-9B3383337BF2}"/>
            </c:ext>
          </c:extLst>
        </c:ser>
        <c:dLbls>
          <c:showLegendKey val="0"/>
          <c:showVal val="0"/>
          <c:showCatName val="0"/>
          <c:showSerName val="0"/>
          <c:showPercent val="0"/>
          <c:showBubbleSize val="0"/>
        </c:dLbls>
        <c:gapWidth val="0"/>
        <c:overlap val="100"/>
        <c:axId val="-1788603376"/>
        <c:axId val="-1788589776"/>
      </c:barChart>
      <c:catAx>
        <c:axId val="-1788603376"/>
        <c:scaling>
          <c:orientation val="minMax"/>
        </c:scaling>
        <c:delete val="1"/>
        <c:axPos val="r"/>
        <c:numFmt formatCode="General" sourceLinked="1"/>
        <c:majorTickMark val="out"/>
        <c:minorTickMark val="none"/>
        <c:tickLblPos val="nextTo"/>
        <c:crossAx val="-1788589776"/>
        <c:crosses val="autoZero"/>
        <c:auto val="1"/>
        <c:lblAlgn val="ctr"/>
        <c:lblOffset val="100"/>
        <c:noMultiLvlLbl val="0"/>
      </c:catAx>
      <c:valAx>
        <c:axId val="-1788589776"/>
        <c:scaling>
          <c:orientation val="maxMin"/>
          <c:max val="7.5"/>
          <c:min val="0"/>
        </c:scaling>
        <c:delete val="0"/>
        <c:axPos val="t"/>
        <c:majorGridlines>
          <c:spPr>
            <a:ln w="3175">
              <a:solidFill>
                <a:srgbClr val="C0C0C0"/>
              </a:solidFill>
              <a:prstDash val="solid"/>
            </a:ln>
          </c:spPr>
        </c:majorGridlines>
        <c:numFmt formatCode="0.0" sourceLinked="0"/>
        <c:majorTickMark val="out"/>
        <c:minorTickMark val="cross"/>
        <c:tickLblPos val="low"/>
        <c:spPr>
          <a:ln w="9525">
            <a:noFill/>
          </a:ln>
        </c:spPr>
        <c:txPr>
          <a:bodyPr rot="0" vert="horz"/>
          <a:lstStyle/>
          <a:p>
            <a:pPr>
              <a:defRPr sz="800" b="0" i="0" u="none" strike="noStrike" baseline="0">
                <a:solidFill>
                  <a:srgbClr val="000000"/>
                </a:solidFill>
                <a:latin typeface="Arial"/>
                <a:ea typeface="Arial"/>
                <a:cs typeface="Arial"/>
              </a:defRPr>
            </a:pPr>
            <a:endParaRPr lang="el-GR"/>
          </a:p>
        </c:txPr>
        <c:crossAx val="-1788603376"/>
        <c:crosses val="max"/>
        <c:crossBetween val="between"/>
        <c:majorUnit val="1.5"/>
        <c:minorUnit val="1.5"/>
      </c:valAx>
      <c:spPr>
        <a:noFill/>
        <a:ln w="25400">
          <a:noFill/>
        </a:ln>
      </c:spPr>
    </c:plotArea>
    <c:plotVisOnly val="1"/>
    <c:dispBlanksAs val="gap"/>
    <c:showDLblsOverMax val="0"/>
  </c:chart>
  <c:spPr>
    <a:noFill/>
    <a:ln w="9525">
      <a:noFill/>
    </a:ln>
  </c:spPr>
  <c:txPr>
    <a:bodyPr/>
    <a:lstStyle/>
    <a:p>
      <a:pPr>
        <a:defRPr sz="400" b="0" i="0" u="none" strike="noStrike" baseline="0">
          <a:solidFill>
            <a:srgbClr val="000000"/>
          </a:solidFill>
          <a:latin typeface="Arial"/>
          <a:ea typeface="Arial"/>
          <a:cs typeface="Arial"/>
        </a:defRPr>
      </a:pPr>
      <a:endParaRPr lang="el-GR"/>
    </a:p>
  </c:txPr>
  <c:printSettings>
    <c:headerFooter alignWithMargins="0"/>
    <c:pageMargins b="1" l="0.75000000000000355" r="0.7500000000000035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Fier</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9D29-40F9-B49A-4E74D56D09C7}"/>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9D29-40F9-B49A-4E74D56D09C7}"/>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87396560"/>
        <c:axId val="-1787393296"/>
      </c:barChart>
      <c:catAx>
        <c:axId val="-1787396560"/>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87393296"/>
        <c:crosses val="autoZero"/>
        <c:auto val="1"/>
        <c:lblAlgn val="ctr"/>
        <c:lblOffset val="100"/>
        <c:tickLblSkip val="1"/>
        <c:tickMarkSkip val="1"/>
        <c:noMultiLvlLbl val="0"/>
      </c:catAx>
      <c:valAx>
        <c:axId val="-1787393296"/>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87396560"/>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it-IT"/>
              <a:t>Gramsh</a:t>
            </a:r>
          </a:p>
        </c:rich>
      </c:tx>
      <c:overlay val="0"/>
      <c:spPr>
        <a:noFill/>
        <a:ln w="25400">
          <a:noFill/>
        </a:ln>
      </c:spPr>
    </c:title>
    <c:autoTitleDeleted val="0"/>
    <c:plotArea>
      <c:layout/>
      <c:barChart>
        <c:barDir val="bar"/>
        <c:grouping val="clustered"/>
        <c:varyColors val="0"/>
        <c:ser>
          <c:idx val="0"/>
          <c:order val="0"/>
          <c:spPr>
            <a:solidFill>
              <a:srgbClr val="CCFFFF"/>
            </a:solidFill>
            <a:ln w="12700">
              <a:solidFill>
                <a:srgbClr val="000000"/>
              </a:solidFill>
              <a:prstDash val="solid"/>
            </a:ln>
          </c:spPr>
          <c:invertIfNegative val="0"/>
          <c:val>
            <c:numLit>
              <c:formatCode>General</c:formatCode>
              <c:ptCount val="1"/>
              <c:pt idx="0">
                <c:v>0</c:v>
              </c:pt>
            </c:numLit>
          </c:val>
          <c:extLst xmlns:c16r2="http://schemas.microsoft.com/office/drawing/2015/06/chart">
            <c:ext xmlns:c16="http://schemas.microsoft.com/office/drawing/2014/chart" uri="{C3380CC4-5D6E-409C-BE32-E72D297353CC}">
              <c16:uniqueId val="{00000000-7D7F-45A6-802D-3241447623BD}"/>
            </c:ext>
          </c:extLst>
        </c:ser>
        <c:ser>
          <c:idx val="1"/>
          <c:order val="1"/>
          <c:spPr>
            <a:solidFill>
              <a:srgbClr val="FFFF99"/>
            </a:solidFill>
            <a:ln w="12700">
              <a:solidFill>
                <a:srgbClr val="000000"/>
              </a:solidFill>
              <a:prstDash val="solid"/>
            </a:ln>
          </c:spPr>
          <c:invertIfNegative val="1"/>
          <c:val>
            <c:numLit>
              <c:formatCode>General</c:formatCode>
              <c:ptCount val="1"/>
              <c:pt idx="0">
                <c:v>0</c:v>
              </c:pt>
            </c:numLit>
          </c:val>
          <c:extLst xmlns:c16r2="http://schemas.microsoft.com/office/drawing/2015/06/chart">
            <c:ext xmlns:c16="http://schemas.microsoft.com/office/drawing/2014/chart" uri="{C3380CC4-5D6E-409C-BE32-E72D297353CC}">
              <c16:uniqueId val="{00000001-7D7F-45A6-802D-3241447623BD}"/>
            </c:ex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Lst>
        </c:ser>
        <c:dLbls>
          <c:showLegendKey val="0"/>
          <c:showVal val="0"/>
          <c:showCatName val="0"/>
          <c:showSerName val="0"/>
          <c:showPercent val="0"/>
          <c:showBubbleSize val="0"/>
        </c:dLbls>
        <c:gapWidth val="0"/>
        <c:overlap val="100"/>
        <c:axId val="-1787397104"/>
        <c:axId val="-1787392752"/>
      </c:barChart>
      <c:catAx>
        <c:axId val="-1787397104"/>
        <c:scaling>
          <c:orientation val="minMax"/>
        </c:scaling>
        <c:delete val="0"/>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787392752"/>
        <c:crosses val="autoZero"/>
        <c:auto val="1"/>
        <c:lblAlgn val="ctr"/>
        <c:lblOffset val="100"/>
        <c:tickLblSkip val="1"/>
        <c:tickMarkSkip val="1"/>
        <c:noMultiLvlLbl val="0"/>
      </c:catAx>
      <c:valAx>
        <c:axId val="-1787392752"/>
        <c:scaling>
          <c:orientation val="minMax"/>
          <c:max val="7.5"/>
          <c:min val="-7.5"/>
        </c:scaling>
        <c:delete val="0"/>
        <c:axPos val="b"/>
        <c:majorGridlines>
          <c:spPr>
            <a:ln w="3175">
              <a:solidFill>
                <a:srgbClr val="C0C0C0"/>
              </a:solidFill>
              <a:prstDash val="sysDash"/>
            </a:ln>
          </c:spPr>
        </c:majorGridlines>
        <c:numFmt formatCode="0.0;[Red]0.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787397104"/>
        <c:crosses val="autoZero"/>
        <c:crossBetween val="between"/>
        <c:majorUnit val="1"/>
      </c:valAx>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6" Type="http://schemas.openxmlformats.org/officeDocument/2006/relationships/chart" Target="../charts/chart26.xml"/><Relationship Id="rId21" Type="http://schemas.openxmlformats.org/officeDocument/2006/relationships/chart" Target="../charts/chart21.xml"/><Relationship Id="rId42" Type="http://schemas.openxmlformats.org/officeDocument/2006/relationships/chart" Target="../charts/chart42.xml"/><Relationship Id="rId47" Type="http://schemas.openxmlformats.org/officeDocument/2006/relationships/chart" Target="../charts/chart47.xml"/><Relationship Id="rId63" Type="http://schemas.openxmlformats.org/officeDocument/2006/relationships/chart" Target="../charts/chart63.xml"/><Relationship Id="rId68" Type="http://schemas.openxmlformats.org/officeDocument/2006/relationships/chart" Target="../charts/chart68.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74" Type="http://schemas.openxmlformats.org/officeDocument/2006/relationships/chart" Target="../charts/chart74.xml"/><Relationship Id="rId5" Type="http://schemas.openxmlformats.org/officeDocument/2006/relationships/chart" Target="../charts/chart5.xml"/><Relationship Id="rId61" Type="http://schemas.openxmlformats.org/officeDocument/2006/relationships/chart" Target="../charts/chart61.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69" Type="http://schemas.openxmlformats.org/officeDocument/2006/relationships/chart" Target="../charts/chart69.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73" Type="http://schemas.openxmlformats.org/officeDocument/2006/relationships/chart" Target="../charts/chart73.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 Id="rId34" Type="http://schemas.openxmlformats.org/officeDocument/2006/relationships/chart" Target="../charts/chart34.xml"/><Relationship Id="rId50" Type="http://schemas.openxmlformats.org/officeDocument/2006/relationships/chart" Target="../charts/chart50.xml"/><Relationship Id="rId55" Type="http://schemas.openxmlformats.org/officeDocument/2006/relationships/chart" Target="../charts/chart55.xml"/><Relationship Id="rId7" Type="http://schemas.openxmlformats.org/officeDocument/2006/relationships/chart" Target="../charts/chart7.xml"/><Relationship Id="rId71" Type="http://schemas.openxmlformats.org/officeDocument/2006/relationships/chart" Target="../charts/chart71.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drawing1.xml><?xml version="1.0" encoding="utf-8"?>
<xdr:wsDr xmlns:xdr="http://schemas.openxmlformats.org/drawingml/2006/spreadsheetDrawing" xmlns:a="http://schemas.openxmlformats.org/drawingml/2006/main">
  <xdr:twoCellAnchor>
    <xdr:from>
      <xdr:col>1</xdr:col>
      <xdr:colOff>57150</xdr:colOff>
      <xdr:row>18</xdr:row>
      <xdr:rowOff>38100</xdr:rowOff>
    </xdr:from>
    <xdr:to>
      <xdr:col>2</xdr:col>
      <xdr:colOff>66675</xdr:colOff>
      <xdr:row>20</xdr:row>
      <xdr:rowOff>38100</xdr:rowOff>
    </xdr:to>
    <xdr:pic>
      <xdr:nvPicPr>
        <xdr:cNvPr id="1025" name="Picture 4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 y="3152775"/>
          <a:ext cx="6191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0.16022</cdr:x>
      <cdr:y>0.32793</cdr:y>
    </cdr:from>
    <cdr:to>
      <cdr:x>0.24153</cdr:x>
      <cdr:y>0.3784</cdr:y>
    </cdr:to>
    <cdr:grpSp>
      <cdr:nvGrpSpPr>
        <cdr:cNvPr id="9" name="Group 1"/>
        <cdr:cNvGrpSpPr>
          <a:grpSpLocks xmlns:a="http://schemas.openxmlformats.org/drawingml/2006/main"/>
        </cdr:cNvGrpSpPr>
      </cdr:nvGrpSpPr>
      <cdr:grpSpPr bwMode="auto">
        <a:xfrm xmlns:a="http://schemas.openxmlformats.org/drawingml/2006/main">
          <a:off x="1242242" y="0"/>
          <a:ext cx="630425" cy="0"/>
          <a:chOff x="714304" y="752115"/>
          <a:chExt cx="497890" cy="397379"/>
        </a:xfrm>
      </cdr:grpSpPr>
      <cdr:sp macro="" textlink="">
        <cdr:nvSpPr>
          <cdr:cNvPr id="1024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024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024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0.84003</cdr:x>
      <cdr:y>0.3251</cdr:y>
    </cdr:from>
    <cdr:to>
      <cdr:x>0.92109</cdr:x>
      <cdr:y>0.37361</cdr:y>
    </cdr:to>
    <cdr:grpSp>
      <cdr:nvGrpSpPr>
        <cdr:cNvPr id="10" name="Group 5"/>
        <cdr:cNvGrpSpPr>
          <a:grpSpLocks xmlns:a="http://schemas.openxmlformats.org/drawingml/2006/main"/>
        </cdr:cNvGrpSpPr>
      </cdr:nvGrpSpPr>
      <cdr:grpSpPr bwMode="auto">
        <a:xfrm xmlns:a="http://schemas.openxmlformats.org/drawingml/2006/main">
          <a:off x="6513047" y="0"/>
          <a:ext cx="628486" cy="0"/>
          <a:chOff x="4343814" y="771168"/>
          <a:chExt cx="516279" cy="452721"/>
        </a:xfrm>
      </cdr:grpSpPr>
      <cdr:sp macro="" textlink="">
        <cdr:nvSpPr>
          <cdr:cNvPr id="1024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024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11.xml><?xml version="1.0" encoding="utf-8"?>
<c:userShapes xmlns:c="http://schemas.openxmlformats.org/drawingml/2006/chart">
  <cdr:relSizeAnchor xmlns:cdr="http://schemas.openxmlformats.org/drawingml/2006/chartDrawing">
    <cdr:from>
      <cdr:x>0.16021</cdr:x>
      <cdr:y>0.32793</cdr:y>
    </cdr:from>
    <cdr:to>
      <cdr:x>0.24152</cdr:x>
      <cdr:y>0.3784</cdr:y>
    </cdr:to>
    <cdr:grpSp>
      <cdr:nvGrpSpPr>
        <cdr:cNvPr id="9" name="Group 1"/>
        <cdr:cNvGrpSpPr>
          <a:grpSpLocks xmlns:a="http://schemas.openxmlformats.org/drawingml/2006/main"/>
        </cdr:cNvGrpSpPr>
      </cdr:nvGrpSpPr>
      <cdr:grpSpPr bwMode="auto">
        <a:xfrm xmlns:a="http://schemas.openxmlformats.org/drawingml/2006/main">
          <a:off x="1242164" y="0"/>
          <a:ext cx="630425" cy="0"/>
          <a:chOff x="714304" y="752115"/>
          <a:chExt cx="497890" cy="397379"/>
        </a:xfrm>
      </cdr:grpSpPr>
      <cdr:sp macro="" textlink="">
        <cdr:nvSpPr>
          <cdr:cNvPr id="1126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126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126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0.84102</cdr:x>
      <cdr:y>0.3251</cdr:y>
    </cdr:from>
    <cdr:to>
      <cdr:x>0.92135</cdr:x>
      <cdr:y>0.37361</cdr:y>
    </cdr:to>
    <cdr:grpSp>
      <cdr:nvGrpSpPr>
        <cdr:cNvPr id="10" name="Group 5"/>
        <cdr:cNvGrpSpPr>
          <a:grpSpLocks xmlns:a="http://schemas.openxmlformats.org/drawingml/2006/main"/>
        </cdr:cNvGrpSpPr>
      </cdr:nvGrpSpPr>
      <cdr:grpSpPr bwMode="auto">
        <a:xfrm xmlns:a="http://schemas.openxmlformats.org/drawingml/2006/main">
          <a:off x="6520722" y="0"/>
          <a:ext cx="622827" cy="0"/>
          <a:chOff x="4343814" y="771168"/>
          <a:chExt cx="516279" cy="452721"/>
        </a:xfrm>
      </cdr:grpSpPr>
      <cdr:sp macro="" textlink="">
        <cdr:nvSpPr>
          <cdr:cNvPr id="1127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127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12.xml><?xml version="1.0" encoding="utf-8"?>
<c:userShapes xmlns:c="http://schemas.openxmlformats.org/drawingml/2006/chart">
  <cdr:relSizeAnchor xmlns:cdr="http://schemas.openxmlformats.org/drawingml/2006/chartDrawing">
    <cdr:from>
      <cdr:x>0.15996</cdr:x>
      <cdr:y>0.32793</cdr:y>
    </cdr:from>
    <cdr:to>
      <cdr:x>0.24127</cdr:x>
      <cdr:y>0.3784</cdr:y>
    </cdr:to>
    <cdr:grpSp>
      <cdr:nvGrpSpPr>
        <cdr:cNvPr id="9" name="Group 1"/>
        <cdr:cNvGrpSpPr>
          <a:grpSpLocks xmlns:a="http://schemas.openxmlformats.org/drawingml/2006/main"/>
        </cdr:cNvGrpSpPr>
      </cdr:nvGrpSpPr>
      <cdr:grpSpPr bwMode="auto">
        <a:xfrm xmlns:a="http://schemas.openxmlformats.org/drawingml/2006/main">
          <a:off x="1240226" y="0"/>
          <a:ext cx="630425" cy="0"/>
          <a:chOff x="714304" y="752115"/>
          <a:chExt cx="497890" cy="397379"/>
        </a:xfrm>
      </cdr:grpSpPr>
      <cdr:sp macro="" textlink="">
        <cdr:nvSpPr>
          <cdr:cNvPr id="1229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229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229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0.84078</cdr:x>
      <cdr:y>0.3251</cdr:y>
    </cdr:from>
    <cdr:to>
      <cdr:x>0.92111</cdr:x>
      <cdr:y>0.37361</cdr:y>
    </cdr:to>
    <cdr:grpSp>
      <cdr:nvGrpSpPr>
        <cdr:cNvPr id="10" name="Group 5"/>
        <cdr:cNvGrpSpPr>
          <a:grpSpLocks xmlns:a="http://schemas.openxmlformats.org/drawingml/2006/main"/>
        </cdr:cNvGrpSpPr>
      </cdr:nvGrpSpPr>
      <cdr:grpSpPr bwMode="auto">
        <a:xfrm xmlns:a="http://schemas.openxmlformats.org/drawingml/2006/main">
          <a:off x="6518862" y="0"/>
          <a:ext cx="622826" cy="0"/>
          <a:chOff x="4343814" y="771168"/>
          <a:chExt cx="516279" cy="452721"/>
        </a:xfrm>
      </cdr:grpSpPr>
      <cdr:sp macro="" textlink="">
        <cdr:nvSpPr>
          <cdr:cNvPr id="1229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229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13.xml><?xml version="1.0" encoding="utf-8"?>
<c:userShapes xmlns:c="http://schemas.openxmlformats.org/drawingml/2006/chart">
  <cdr:relSizeAnchor xmlns:cdr="http://schemas.openxmlformats.org/drawingml/2006/chartDrawing">
    <cdr:from>
      <cdr:x>0.15995</cdr:x>
      <cdr:y>0.32793</cdr:y>
    </cdr:from>
    <cdr:to>
      <cdr:x>0.24127</cdr:x>
      <cdr:y>0.3784</cdr:y>
    </cdr:to>
    <cdr:grpSp>
      <cdr:nvGrpSpPr>
        <cdr:cNvPr id="9" name="Group 1"/>
        <cdr:cNvGrpSpPr>
          <a:grpSpLocks xmlns:a="http://schemas.openxmlformats.org/drawingml/2006/main"/>
        </cdr:cNvGrpSpPr>
      </cdr:nvGrpSpPr>
      <cdr:grpSpPr bwMode="auto">
        <a:xfrm xmlns:a="http://schemas.openxmlformats.org/drawingml/2006/main">
          <a:off x="1370664" y="0"/>
          <a:ext cx="696857" cy="0"/>
          <a:chOff x="714304" y="752115"/>
          <a:chExt cx="497890" cy="397379"/>
        </a:xfrm>
      </cdr:grpSpPr>
      <cdr:sp macro="" textlink="">
        <cdr:nvSpPr>
          <cdr:cNvPr id="1331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331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331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0.8398</cdr:x>
      <cdr:y>0.3251</cdr:y>
    </cdr:from>
    <cdr:to>
      <cdr:x>0.92013</cdr:x>
      <cdr:y>0.37361</cdr:y>
    </cdr:to>
    <cdr:grpSp>
      <cdr:nvGrpSpPr>
        <cdr:cNvPr id="10" name="Group 5"/>
        <cdr:cNvGrpSpPr>
          <a:grpSpLocks xmlns:a="http://schemas.openxmlformats.org/drawingml/2006/main"/>
        </cdr:cNvGrpSpPr>
      </cdr:nvGrpSpPr>
      <cdr:grpSpPr bwMode="auto">
        <a:xfrm xmlns:a="http://schemas.openxmlformats.org/drawingml/2006/main">
          <a:off x="7196519" y="0"/>
          <a:ext cx="688374" cy="0"/>
          <a:chOff x="4343814" y="771168"/>
          <a:chExt cx="516279" cy="452721"/>
        </a:xfrm>
      </cdr:grpSpPr>
      <cdr:sp macro="" textlink="">
        <cdr:nvSpPr>
          <cdr:cNvPr id="1331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331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14.xml><?xml version="1.0" encoding="utf-8"?>
<c:userShapes xmlns:c="http://schemas.openxmlformats.org/drawingml/2006/chart">
  <cdr:relSizeAnchor xmlns:cdr="http://schemas.openxmlformats.org/drawingml/2006/chartDrawing">
    <cdr:from>
      <cdr:x>0.15994</cdr:x>
      <cdr:y>0.32793</cdr:y>
    </cdr:from>
    <cdr:to>
      <cdr:x>0.24126</cdr:x>
      <cdr:y>0.3784</cdr:y>
    </cdr:to>
    <cdr:grpSp>
      <cdr:nvGrpSpPr>
        <cdr:cNvPr id="9" name="Group 1"/>
        <cdr:cNvGrpSpPr>
          <a:grpSpLocks xmlns:a="http://schemas.openxmlformats.org/drawingml/2006/main"/>
        </cdr:cNvGrpSpPr>
      </cdr:nvGrpSpPr>
      <cdr:grpSpPr bwMode="auto">
        <a:xfrm xmlns:a="http://schemas.openxmlformats.org/drawingml/2006/main">
          <a:off x="1370578" y="0"/>
          <a:ext cx="696857" cy="0"/>
          <a:chOff x="714304" y="752115"/>
          <a:chExt cx="497890" cy="397379"/>
        </a:xfrm>
      </cdr:grpSpPr>
      <cdr:sp macro="" textlink="">
        <cdr:nvSpPr>
          <cdr:cNvPr id="1433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433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434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0.84104</cdr:x>
      <cdr:y>0.3251</cdr:y>
    </cdr:from>
    <cdr:to>
      <cdr:x>0.92138</cdr:x>
      <cdr:y>0.37361</cdr:y>
    </cdr:to>
    <cdr:grpSp>
      <cdr:nvGrpSpPr>
        <cdr:cNvPr id="10" name="Group 5"/>
        <cdr:cNvGrpSpPr>
          <a:grpSpLocks xmlns:a="http://schemas.openxmlformats.org/drawingml/2006/main"/>
        </cdr:cNvGrpSpPr>
      </cdr:nvGrpSpPr>
      <cdr:grpSpPr bwMode="auto">
        <a:xfrm xmlns:a="http://schemas.openxmlformats.org/drawingml/2006/main">
          <a:off x="7207145" y="0"/>
          <a:ext cx="688460" cy="0"/>
          <a:chOff x="4343814" y="771168"/>
          <a:chExt cx="516279" cy="452721"/>
        </a:xfrm>
      </cdr:grpSpPr>
      <cdr:sp macro="" textlink="">
        <cdr:nvSpPr>
          <cdr:cNvPr id="1434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434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15.xml><?xml version="1.0" encoding="utf-8"?>
<c:userShapes xmlns:c="http://schemas.openxmlformats.org/drawingml/2006/chart">
  <cdr:relSizeAnchor xmlns:cdr="http://schemas.openxmlformats.org/drawingml/2006/chartDrawing">
    <cdr:from>
      <cdr:x>0.15994</cdr:x>
      <cdr:y>0.32793</cdr:y>
    </cdr:from>
    <cdr:to>
      <cdr:x>0.24126</cdr:x>
      <cdr:y>0.3784</cdr:y>
    </cdr:to>
    <cdr:grpSp>
      <cdr:nvGrpSpPr>
        <cdr:cNvPr id="9" name="Group 1"/>
        <cdr:cNvGrpSpPr>
          <a:grpSpLocks xmlns:a="http://schemas.openxmlformats.org/drawingml/2006/main"/>
        </cdr:cNvGrpSpPr>
      </cdr:nvGrpSpPr>
      <cdr:grpSpPr bwMode="auto">
        <a:xfrm xmlns:a="http://schemas.openxmlformats.org/drawingml/2006/main">
          <a:off x="1372101" y="0"/>
          <a:ext cx="697632" cy="0"/>
          <a:chOff x="714304" y="752115"/>
          <a:chExt cx="497890" cy="397379"/>
        </a:xfrm>
      </cdr:grpSpPr>
      <cdr:sp macro="" textlink="">
        <cdr:nvSpPr>
          <cdr:cNvPr id="1536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536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536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0.84105</cdr:x>
      <cdr:y>0.3251</cdr:y>
    </cdr:from>
    <cdr:to>
      <cdr:x>0.9204</cdr:x>
      <cdr:y>0.37361</cdr:y>
    </cdr:to>
    <cdr:grpSp>
      <cdr:nvGrpSpPr>
        <cdr:cNvPr id="10" name="Group 5"/>
        <cdr:cNvGrpSpPr>
          <a:grpSpLocks xmlns:a="http://schemas.openxmlformats.org/drawingml/2006/main"/>
        </cdr:cNvGrpSpPr>
      </cdr:nvGrpSpPr>
      <cdr:grpSpPr bwMode="auto">
        <a:xfrm xmlns:a="http://schemas.openxmlformats.org/drawingml/2006/main">
          <a:off x="7215242" y="0"/>
          <a:ext cx="680732" cy="0"/>
          <a:chOff x="4343814" y="771168"/>
          <a:chExt cx="516279" cy="452721"/>
        </a:xfrm>
      </cdr:grpSpPr>
      <cdr:sp macro="" textlink="">
        <cdr:nvSpPr>
          <cdr:cNvPr id="1536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536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16.xml><?xml version="1.0" encoding="utf-8"?>
<c:userShapes xmlns:c="http://schemas.openxmlformats.org/drawingml/2006/chart">
  <cdr:relSizeAnchor xmlns:cdr="http://schemas.openxmlformats.org/drawingml/2006/chartDrawing">
    <cdr:from>
      <cdr:x>0.15968</cdr:x>
      <cdr:y>0.32793</cdr:y>
    </cdr:from>
    <cdr:to>
      <cdr:x>0.241</cdr:x>
      <cdr:y>0.3784</cdr:y>
    </cdr:to>
    <cdr:grpSp>
      <cdr:nvGrpSpPr>
        <cdr:cNvPr id="9" name="Group 1"/>
        <cdr:cNvGrpSpPr>
          <a:grpSpLocks xmlns:a="http://schemas.openxmlformats.org/drawingml/2006/main"/>
        </cdr:cNvGrpSpPr>
      </cdr:nvGrpSpPr>
      <cdr:grpSpPr bwMode="auto">
        <a:xfrm xmlns:a="http://schemas.openxmlformats.org/drawingml/2006/main">
          <a:off x="1369871" y="0"/>
          <a:ext cx="697632" cy="0"/>
          <a:chOff x="714304" y="752115"/>
          <a:chExt cx="497890" cy="397379"/>
        </a:xfrm>
      </cdr:grpSpPr>
      <cdr:sp macro="" textlink="">
        <cdr:nvSpPr>
          <cdr:cNvPr id="1638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638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638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0.83983</cdr:x>
      <cdr:y>0.3251</cdr:y>
    </cdr:from>
    <cdr:to>
      <cdr:x>0.92016</cdr:x>
      <cdr:y>0.37361</cdr:y>
    </cdr:to>
    <cdr:grpSp>
      <cdr:nvGrpSpPr>
        <cdr:cNvPr id="10" name="Group 5"/>
        <cdr:cNvGrpSpPr>
          <a:grpSpLocks xmlns:a="http://schemas.openxmlformats.org/drawingml/2006/main"/>
        </cdr:cNvGrpSpPr>
      </cdr:nvGrpSpPr>
      <cdr:grpSpPr bwMode="auto">
        <a:xfrm xmlns:a="http://schemas.openxmlformats.org/drawingml/2006/main">
          <a:off x="7204776" y="0"/>
          <a:ext cx="689139" cy="0"/>
          <a:chOff x="4343814" y="771168"/>
          <a:chExt cx="516279" cy="452721"/>
        </a:xfrm>
      </cdr:grpSpPr>
      <cdr:sp macro="" textlink="">
        <cdr:nvSpPr>
          <cdr:cNvPr id="1639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639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17.xml><?xml version="1.0" encoding="utf-8"?>
<c:userShapes xmlns:c="http://schemas.openxmlformats.org/drawingml/2006/chart">
  <cdr:relSizeAnchor xmlns:cdr="http://schemas.openxmlformats.org/drawingml/2006/chartDrawing">
    <cdr:from>
      <cdr:x>0.15968</cdr:x>
      <cdr:y>0.32793</cdr:y>
    </cdr:from>
    <cdr:to>
      <cdr:x>0.241</cdr:x>
      <cdr:y>0.3784</cdr:y>
    </cdr:to>
    <cdr:grpSp>
      <cdr:nvGrpSpPr>
        <cdr:cNvPr id="9" name="Group 1"/>
        <cdr:cNvGrpSpPr>
          <a:grpSpLocks xmlns:a="http://schemas.openxmlformats.org/drawingml/2006/main"/>
        </cdr:cNvGrpSpPr>
      </cdr:nvGrpSpPr>
      <cdr:grpSpPr bwMode="auto">
        <a:xfrm xmlns:a="http://schemas.openxmlformats.org/drawingml/2006/main">
          <a:off x="1371392" y="0"/>
          <a:ext cx="698406" cy="0"/>
          <a:chOff x="714304" y="752115"/>
          <a:chExt cx="497890" cy="397379"/>
        </a:xfrm>
      </cdr:grpSpPr>
      <cdr:sp macro="" textlink="">
        <cdr:nvSpPr>
          <cdr:cNvPr id="1741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741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741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0.84106</cdr:x>
      <cdr:y>0.3251</cdr:y>
    </cdr:from>
    <cdr:to>
      <cdr:x>0.9214</cdr:x>
      <cdr:y>0.37361</cdr:y>
    </cdr:to>
    <cdr:grpSp>
      <cdr:nvGrpSpPr>
        <cdr:cNvPr id="10" name="Group 5"/>
        <cdr:cNvGrpSpPr>
          <a:grpSpLocks xmlns:a="http://schemas.openxmlformats.org/drawingml/2006/main"/>
        </cdr:cNvGrpSpPr>
      </cdr:nvGrpSpPr>
      <cdr:grpSpPr bwMode="auto">
        <a:xfrm xmlns:a="http://schemas.openxmlformats.org/drawingml/2006/main">
          <a:off x="7223339" y="0"/>
          <a:ext cx="689990" cy="0"/>
          <a:chOff x="4343814" y="771168"/>
          <a:chExt cx="516279" cy="452721"/>
        </a:xfrm>
      </cdr:grpSpPr>
      <cdr:sp macro="" textlink="">
        <cdr:nvSpPr>
          <cdr:cNvPr id="1741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741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18.xml><?xml version="1.0" encoding="utf-8"?>
<c:userShapes xmlns:c="http://schemas.openxmlformats.org/drawingml/2006/chart">
  <cdr:relSizeAnchor xmlns:cdr="http://schemas.openxmlformats.org/drawingml/2006/chartDrawing">
    <cdr:from>
      <cdr:x>0.15967</cdr:x>
      <cdr:y>0.32793</cdr:y>
    </cdr:from>
    <cdr:to>
      <cdr:x>0.24099</cdr:x>
      <cdr:y>0.3784</cdr:y>
    </cdr:to>
    <cdr:grpSp>
      <cdr:nvGrpSpPr>
        <cdr:cNvPr id="9" name="Group 1"/>
        <cdr:cNvGrpSpPr>
          <a:grpSpLocks xmlns:a="http://schemas.openxmlformats.org/drawingml/2006/main"/>
        </cdr:cNvGrpSpPr>
      </cdr:nvGrpSpPr>
      <cdr:grpSpPr bwMode="auto">
        <a:xfrm xmlns:a="http://schemas.openxmlformats.org/drawingml/2006/main">
          <a:off x="1375868" y="0"/>
          <a:ext cx="700731" cy="0"/>
          <a:chOff x="714304" y="752115"/>
          <a:chExt cx="497890" cy="397379"/>
        </a:xfrm>
      </cdr:grpSpPr>
      <cdr:sp macro="" textlink="">
        <cdr:nvSpPr>
          <cdr:cNvPr id="1843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843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843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0.84009</cdr:x>
      <cdr:y>0.3251</cdr:y>
    </cdr:from>
    <cdr:to>
      <cdr:x>0.92042</cdr:x>
      <cdr:y>0.37361</cdr:y>
    </cdr:to>
    <cdr:grpSp>
      <cdr:nvGrpSpPr>
        <cdr:cNvPr id="10" name="Group 5"/>
        <cdr:cNvGrpSpPr>
          <a:grpSpLocks xmlns:a="http://schemas.openxmlformats.org/drawingml/2006/main"/>
        </cdr:cNvGrpSpPr>
      </cdr:nvGrpSpPr>
      <cdr:grpSpPr bwMode="auto">
        <a:xfrm xmlns:a="http://schemas.openxmlformats.org/drawingml/2006/main">
          <a:off x="7239014" y="0"/>
          <a:ext cx="692199" cy="0"/>
          <a:chOff x="4343814" y="771168"/>
          <a:chExt cx="516279" cy="452721"/>
        </a:xfrm>
      </cdr:grpSpPr>
      <cdr:sp macro="" textlink="">
        <cdr:nvSpPr>
          <cdr:cNvPr id="1843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843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19.xml><?xml version="1.0" encoding="utf-8"?>
<c:userShapes xmlns:c="http://schemas.openxmlformats.org/drawingml/2006/chart">
  <cdr:relSizeAnchor xmlns:cdr="http://schemas.openxmlformats.org/drawingml/2006/chartDrawing">
    <cdr:from>
      <cdr:x>0.15941</cdr:x>
      <cdr:y>0.32793</cdr:y>
    </cdr:from>
    <cdr:to>
      <cdr:x>0.24</cdr:x>
      <cdr:y>0.3784</cdr:y>
    </cdr:to>
    <cdr:grpSp>
      <cdr:nvGrpSpPr>
        <cdr:cNvPr id="9" name="Group 1"/>
        <cdr:cNvGrpSpPr>
          <a:grpSpLocks xmlns:a="http://schemas.openxmlformats.org/drawingml/2006/main"/>
        </cdr:cNvGrpSpPr>
      </cdr:nvGrpSpPr>
      <cdr:grpSpPr bwMode="auto">
        <a:xfrm xmlns:a="http://schemas.openxmlformats.org/drawingml/2006/main">
          <a:off x="1375146" y="0"/>
          <a:ext cx="695208" cy="0"/>
          <a:chOff x="714304" y="752115"/>
          <a:chExt cx="497890" cy="397379"/>
        </a:xfrm>
      </cdr:grpSpPr>
      <cdr:sp macro="" textlink="">
        <cdr:nvSpPr>
          <cdr:cNvPr id="1945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945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946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0.83985</cdr:x>
      <cdr:y>0.3251</cdr:y>
    </cdr:from>
    <cdr:to>
      <cdr:x>0.92019</cdr:x>
      <cdr:y>0.37361</cdr:y>
    </cdr:to>
    <cdr:grpSp>
      <cdr:nvGrpSpPr>
        <cdr:cNvPr id="10" name="Group 5"/>
        <cdr:cNvGrpSpPr>
          <a:grpSpLocks xmlns:a="http://schemas.openxmlformats.org/drawingml/2006/main"/>
        </cdr:cNvGrpSpPr>
      </cdr:nvGrpSpPr>
      <cdr:grpSpPr bwMode="auto">
        <a:xfrm xmlns:a="http://schemas.openxmlformats.org/drawingml/2006/main">
          <a:off x="7244945" y="0"/>
          <a:ext cx="693051" cy="0"/>
          <a:chOff x="4343814" y="771168"/>
          <a:chExt cx="516279" cy="452721"/>
        </a:xfrm>
      </cdr:grpSpPr>
      <cdr:sp macro="" textlink="">
        <cdr:nvSpPr>
          <cdr:cNvPr id="1946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946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2.xml><?xml version="1.0" encoding="utf-8"?>
<xdr:wsDr xmlns:xdr="http://schemas.openxmlformats.org/drawingml/2006/spreadsheetDrawing" xmlns:a="http://schemas.openxmlformats.org/drawingml/2006/main">
  <xdr:twoCellAnchor>
    <xdr:from>
      <xdr:col>28</xdr:col>
      <xdr:colOff>342900</xdr:colOff>
      <xdr:row>23</xdr:row>
      <xdr:rowOff>0</xdr:rowOff>
    </xdr:from>
    <xdr:to>
      <xdr:col>36</xdr:col>
      <xdr:colOff>0</xdr:colOff>
      <xdr:row>23</xdr:row>
      <xdr:rowOff>0</xdr:rowOff>
    </xdr:to>
    <xdr:graphicFrame macro="">
      <xdr:nvGraphicFramePr>
        <xdr:cNvPr id="2049" name="Chart 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342900</xdr:colOff>
      <xdr:row>23</xdr:row>
      <xdr:rowOff>0</xdr:rowOff>
    </xdr:from>
    <xdr:to>
      <xdr:col>36</xdr:col>
      <xdr:colOff>0</xdr:colOff>
      <xdr:row>23</xdr:row>
      <xdr:rowOff>0</xdr:rowOff>
    </xdr:to>
    <xdr:graphicFrame macro="">
      <xdr:nvGraphicFramePr>
        <xdr:cNvPr id="2050" name="Chart 3"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342900</xdr:colOff>
      <xdr:row>23</xdr:row>
      <xdr:rowOff>0</xdr:rowOff>
    </xdr:from>
    <xdr:to>
      <xdr:col>36</xdr:col>
      <xdr:colOff>0</xdr:colOff>
      <xdr:row>23</xdr:row>
      <xdr:rowOff>0</xdr:rowOff>
    </xdr:to>
    <xdr:graphicFrame macro="">
      <xdr:nvGraphicFramePr>
        <xdr:cNvPr id="2051" name="Chart 4"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371475</xdr:colOff>
      <xdr:row>23</xdr:row>
      <xdr:rowOff>0</xdr:rowOff>
    </xdr:from>
    <xdr:to>
      <xdr:col>36</xdr:col>
      <xdr:colOff>0</xdr:colOff>
      <xdr:row>23</xdr:row>
      <xdr:rowOff>0</xdr:rowOff>
    </xdr:to>
    <xdr:graphicFrame macro="">
      <xdr:nvGraphicFramePr>
        <xdr:cNvPr id="2052" name="Chart 5"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371475</xdr:colOff>
      <xdr:row>23</xdr:row>
      <xdr:rowOff>0</xdr:rowOff>
    </xdr:from>
    <xdr:to>
      <xdr:col>36</xdr:col>
      <xdr:colOff>0</xdr:colOff>
      <xdr:row>23</xdr:row>
      <xdr:rowOff>0</xdr:rowOff>
    </xdr:to>
    <xdr:graphicFrame macro="">
      <xdr:nvGraphicFramePr>
        <xdr:cNvPr id="2053" name="Chart 6"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390525</xdr:colOff>
      <xdr:row>23</xdr:row>
      <xdr:rowOff>0</xdr:rowOff>
    </xdr:from>
    <xdr:to>
      <xdr:col>36</xdr:col>
      <xdr:colOff>0</xdr:colOff>
      <xdr:row>23</xdr:row>
      <xdr:rowOff>0</xdr:rowOff>
    </xdr:to>
    <xdr:graphicFrame macro="">
      <xdr:nvGraphicFramePr>
        <xdr:cNvPr id="2054" name="Chart 7"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390525</xdr:colOff>
      <xdr:row>23</xdr:row>
      <xdr:rowOff>0</xdr:rowOff>
    </xdr:from>
    <xdr:to>
      <xdr:col>36</xdr:col>
      <xdr:colOff>0</xdr:colOff>
      <xdr:row>23</xdr:row>
      <xdr:rowOff>0</xdr:rowOff>
    </xdr:to>
    <xdr:graphicFrame macro="">
      <xdr:nvGraphicFramePr>
        <xdr:cNvPr id="2055" name="Chart 8"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371475</xdr:colOff>
      <xdr:row>23</xdr:row>
      <xdr:rowOff>0</xdr:rowOff>
    </xdr:from>
    <xdr:to>
      <xdr:col>36</xdr:col>
      <xdr:colOff>0</xdr:colOff>
      <xdr:row>23</xdr:row>
      <xdr:rowOff>0</xdr:rowOff>
    </xdr:to>
    <xdr:graphicFrame macro="">
      <xdr:nvGraphicFramePr>
        <xdr:cNvPr id="2056" name="Chart 9"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371475</xdr:colOff>
      <xdr:row>23</xdr:row>
      <xdr:rowOff>0</xdr:rowOff>
    </xdr:from>
    <xdr:to>
      <xdr:col>36</xdr:col>
      <xdr:colOff>0</xdr:colOff>
      <xdr:row>23</xdr:row>
      <xdr:rowOff>0</xdr:rowOff>
    </xdr:to>
    <xdr:graphicFrame macro="">
      <xdr:nvGraphicFramePr>
        <xdr:cNvPr id="2057" name="Chart 10"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28</xdr:col>
      <xdr:colOff>371475</xdr:colOff>
      <xdr:row>23</xdr:row>
      <xdr:rowOff>0</xdr:rowOff>
    </xdr:from>
    <xdr:to>
      <xdr:col>36</xdr:col>
      <xdr:colOff>0</xdr:colOff>
      <xdr:row>23</xdr:row>
      <xdr:rowOff>0</xdr:rowOff>
    </xdr:to>
    <xdr:graphicFrame macro="">
      <xdr:nvGraphicFramePr>
        <xdr:cNvPr id="2058" name="Chart 11"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371475</xdr:colOff>
      <xdr:row>23</xdr:row>
      <xdr:rowOff>0</xdr:rowOff>
    </xdr:from>
    <xdr:to>
      <xdr:col>36</xdr:col>
      <xdr:colOff>0</xdr:colOff>
      <xdr:row>23</xdr:row>
      <xdr:rowOff>0</xdr:rowOff>
    </xdr:to>
    <xdr:graphicFrame macro="">
      <xdr:nvGraphicFramePr>
        <xdr:cNvPr id="2059"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28</xdr:col>
      <xdr:colOff>371475</xdr:colOff>
      <xdr:row>23</xdr:row>
      <xdr:rowOff>0</xdr:rowOff>
    </xdr:from>
    <xdr:to>
      <xdr:col>36</xdr:col>
      <xdr:colOff>0</xdr:colOff>
      <xdr:row>23</xdr:row>
      <xdr:rowOff>0</xdr:rowOff>
    </xdr:to>
    <xdr:graphicFrame macro="">
      <xdr:nvGraphicFramePr>
        <xdr:cNvPr id="2060"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361950</xdr:colOff>
      <xdr:row>23</xdr:row>
      <xdr:rowOff>0</xdr:rowOff>
    </xdr:from>
    <xdr:to>
      <xdr:col>36</xdr:col>
      <xdr:colOff>0</xdr:colOff>
      <xdr:row>23</xdr:row>
      <xdr:rowOff>0</xdr:rowOff>
    </xdr:to>
    <xdr:graphicFrame macro="">
      <xdr:nvGraphicFramePr>
        <xdr:cNvPr id="2061"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28</xdr:col>
      <xdr:colOff>361950</xdr:colOff>
      <xdr:row>23</xdr:row>
      <xdr:rowOff>0</xdr:rowOff>
    </xdr:from>
    <xdr:to>
      <xdr:col>36</xdr:col>
      <xdr:colOff>0</xdr:colOff>
      <xdr:row>23</xdr:row>
      <xdr:rowOff>0</xdr:rowOff>
    </xdr:to>
    <xdr:graphicFrame macro="">
      <xdr:nvGraphicFramePr>
        <xdr:cNvPr id="206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352425</xdr:colOff>
      <xdr:row>23</xdr:row>
      <xdr:rowOff>0</xdr:rowOff>
    </xdr:from>
    <xdr:to>
      <xdr:col>36</xdr:col>
      <xdr:colOff>0</xdr:colOff>
      <xdr:row>23</xdr:row>
      <xdr:rowOff>0</xdr:rowOff>
    </xdr:to>
    <xdr:graphicFrame macro="">
      <xdr:nvGraphicFramePr>
        <xdr:cNvPr id="206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28</xdr:col>
      <xdr:colOff>323850</xdr:colOff>
      <xdr:row>23</xdr:row>
      <xdr:rowOff>0</xdr:rowOff>
    </xdr:from>
    <xdr:to>
      <xdr:col>36</xdr:col>
      <xdr:colOff>0</xdr:colOff>
      <xdr:row>23</xdr:row>
      <xdr:rowOff>0</xdr:rowOff>
    </xdr:to>
    <xdr:graphicFrame macro="">
      <xdr:nvGraphicFramePr>
        <xdr:cNvPr id="2064"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314325</xdr:colOff>
      <xdr:row>23</xdr:row>
      <xdr:rowOff>0</xdr:rowOff>
    </xdr:from>
    <xdr:to>
      <xdr:col>36</xdr:col>
      <xdr:colOff>0</xdr:colOff>
      <xdr:row>23</xdr:row>
      <xdr:rowOff>0</xdr:rowOff>
    </xdr:to>
    <xdr:graphicFrame macro="">
      <xdr:nvGraphicFramePr>
        <xdr:cNvPr id="206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295275</xdr:colOff>
      <xdr:row>23</xdr:row>
      <xdr:rowOff>0</xdr:rowOff>
    </xdr:from>
    <xdr:to>
      <xdr:col>36</xdr:col>
      <xdr:colOff>0</xdr:colOff>
      <xdr:row>23</xdr:row>
      <xdr:rowOff>0</xdr:rowOff>
    </xdr:to>
    <xdr:graphicFrame macro="">
      <xdr:nvGraphicFramePr>
        <xdr:cNvPr id="2066"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285750</xdr:colOff>
      <xdr:row>23</xdr:row>
      <xdr:rowOff>0</xdr:rowOff>
    </xdr:from>
    <xdr:to>
      <xdr:col>36</xdr:col>
      <xdr:colOff>0</xdr:colOff>
      <xdr:row>23</xdr:row>
      <xdr:rowOff>0</xdr:rowOff>
    </xdr:to>
    <xdr:graphicFrame macro="">
      <xdr:nvGraphicFramePr>
        <xdr:cNvPr id="206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295275</xdr:colOff>
      <xdr:row>23</xdr:row>
      <xdr:rowOff>0</xdr:rowOff>
    </xdr:from>
    <xdr:to>
      <xdr:col>36</xdr:col>
      <xdr:colOff>0</xdr:colOff>
      <xdr:row>23</xdr:row>
      <xdr:rowOff>0</xdr:rowOff>
    </xdr:to>
    <xdr:graphicFrame macro="">
      <xdr:nvGraphicFramePr>
        <xdr:cNvPr id="2068"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276225</xdr:colOff>
      <xdr:row>23</xdr:row>
      <xdr:rowOff>0</xdr:rowOff>
    </xdr:from>
    <xdr:to>
      <xdr:col>36</xdr:col>
      <xdr:colOff>0</xdr:colOff>
      <xdr:row>23</xdr:row>
      <xdr:rowOff>0</xdr:rowOff>
    </xdr:to>
    <xdr:graphicFrame macro="">
      <xdr:nvGraphicFramePr>
        <xdr:cNvPr id="2069"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276225</xdr:colOff>
      <xdr:row>23</xdr:row>
      <xdr:rowOff>0</xdr:rowOff>
    </xdr:from>
    <xdr:to>
      <xdr:col>36</xdr:col>
      <xdr:colOff>0</xdr:colOff>
      <xdr:row>23</xdr:row>
      <xdr:rowOff>0</xdr:rowOff>
    </xdr:to>
    <xdr:graphicFrame macro="">
      <xdr:nvGraphicFramePr>
        <xdr:cNvPr id="2070"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266700</xdr:colOff>
      <xdr:row>23</xdr:row>
      <xdr:rowOff>0</xdr:rowOff>
    </xdr:from>
    <xdr:to>
      <xdr:col>36</xdr:col>
      <xdr:colOff>0</xdr:colOff>
      <xdr:row>23</xdr:row>
      <xdr:rowOff>0</xdr:rowOff>
    </xdr:to>
    <xdr:graphicFrame macro="">
      <xdr:nvGraphicFramePr>
        <xdr:cNvPr id="207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257175</xdr:colOff>
      <xdr:row>23</xdr:row>
      <xdr:rowOff>0</xdr:rowOff>
    </xdr:from>
    <xdr:to>
      <xdr:col>36</xdr:col>
      <xdr:colOff>0</xdr:colOff>
      <xdr:row>23</xdr:row>
      <xdr:rowOff>0</xdr:rowOff>
    </xdr:to>
    <xdr:graphicFrame macro="">
      <xdr:nvGraphicFramePr>
        <xdr:cNvPr id="2072"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28</xdr:col>
      <xdr:colOff>257175</xdr:colOff>
      <xdr:row>23</xdr:row>
      <xdr:rowOff>0</xdr:rowOff>
    </xdr:from>
    <xdr:to>
      <xdr:col>36</xdr:col>
      <xdr:colOff>0</xdr:colOff>
      <xdr:row>23</xdr:row>
      <xdr:rowOff>0</xdr:rowOff>
    </xdr:to>
    <xdr:graphicFrame macro="">
      <xdr:nvGraphicFramePr>
        <xdr:cNvPr id="2073"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28</xdr:col>
      <xdr:colOff>247650</xdr:colOff>
      <xdr:row>23</xdr:row>
      <xdr:rowOff>0</xdr:rowOff>
    </xdr:from>
    <xdr:to>
      <xdr:col>36</xdr:col>
      <xdr:colOff>0</xdr:colOff>
      <xdr:row>23</xdr:row>
      <xdr:rowOff>0</xdr:rowOff>
    </xdr:to>
    <xdr:graphicFrame macro="">
      <xdr:nvGraphicFramePr>
        <xdr:cNvPr id="2074"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28</xdr:col>
      <xdr:colOff>228600</xdr:colOff>
      <xdr:row>23</xdr:row>
      <xdr:rowOff>0</xdr:rowOff>
    </xdr:from>
    <xdr:to>
      <xdr:col>36</xdr:col>
      <xdr:colOff>0</xdr:colOff>
      <xdr:row>23</xdr:row>
      <xdr:rowOff>0</xdr:rowOff>
    </xdr:to>
    <xdr:graphicFrame macro="">
      <xdr:nvGraphicFramePr>
        <xdr:cNvPr id="2075"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28</xdr:col>
      <xdr:colOff>209550</xdr:colOff>
      <xdr:row>23</xdr:row>
      <xdr:rowOff>0</xdr:rowOff>
    </xdr:from>
    <xdr:to>
      <xdr:col>36</xdr:col>
      <xdr:colOff>0</xdr:colOff>
      <xdr:row>23</xdr:row>
      <xdr:rowOff>0</xdr:rowOff>
    </xdr:to>
    <xdr:graphicFrame macro="">
      <xdr:nvGraphicFramePr>
        <xdr:cNvPr id="2076" name="Chart 29"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28</xdr:col>
      <xdr:colOff>200025</xdr:colOff>
      <xdr:row>23</xdr:row>
      <xdr:rowOff>0</xdr:rowOff>
    </xdr:from>
    <xdr:to>
      <xdr:col>36</xdr:col>
      <xdr:colOff>0</xdr:colOff>
      <xdr:row>23</xdr:row>
      <xdr:rowOff>0</xdr:rowOff>
    </xdr:to>
    <xdr:graphicFrame macro="">
      <xdr:nvGraphicFramePr>
        <xdr:cNvPr id="2077" name="Chart 30"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28</xdr:col>
      <xdr:colOff>200025</xdr:colOff>
      <xdr:row>23</xdr:row>
      <xdr:rowOff>0</xdr:rowOff>
    </xdr:from>
    <xdr:to>
      <xdr:col>36</xdr:col>
      <xdr:colOff>0</xdr:colOff>
      <xdr:row>23</xdr:row>
      <xdr:rowOff>0</xdr:rowOff>
    </xdr:to>
    <xdr:graphicFrame macro="">
      <xdr:nvGraphicFramePr>
        <xdr:cNvPr id="2078" name="Chart 31"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28</xdr:col>
      <xdr:colOff>180975</xdr:colOff>
      <xdr:row>23</xdr:row>
      <xdr:rowOff>0</xdr:rowOff>
    </xdr:from>
    <xdr:to>
      <xdr:col>36</xdr:col>
      <xdr:colOff>0</xdr:colOff>
      <xdr:row>23</xdr:row>
      <xdr:rowOff>0</xdr:rowOff>
    </xdr:to>
    <xdr:graphicFrame macro="">
      <xdr:nvGraphicFramePr>
        <xdr:cNvPr id="2079" name="Chart 3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28</xdr:col>
      <xdr:colOff>161925</xdr:colOff>
      <xdr:row>23</xdr:row>
      <xdr:rowOff>0</xdr:rowOff>
    </xdr:from>
    <xdr:to>
      <xdr:col>36</xdr:col>
      <xdr:colOff>0</xdr:colOff>
      <xdr:row>23</xdr:row>
      <xdr:rowOff>0</xdr:rowOff>
    </xdr:to>
    <xdr:graphicFrame macro="">
      <xdr:nvGraphicFramePr>
        <xdr:cNvPr id="2080" name="Chart 33"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28</xdr:col>
      <xdr:colOff>161925</xdr:colOff>
      <xdr:row>23</xdr:row>
      <xdr:rowOff>0</xdr:rowOff>
    </xdr:from>
    <xdr:to>
      <xdr:col>36</xdr:col>
      <xdr:colOff>0</xdr:colOff>
      <xdr:row>23</xdr:row>
      <xdr:rowOff>0</xdr:rowOff>
    </xdr:to>
    <xdr:graphicFrame macro="">
      <xdr:nvGraphicFramePr>
        <xdr:cNvPr id="2081" name="Chart 34"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28</xdr:col>
      <xdr:colOff>152400</xdr:colOff>
      <xdr:row>23</xdr:row>
      <xdr:rowOff>0</xdr:rowOff>
    </xdr:from>
    <xdr:to>
      <xdr:col>36</xdr:col>
      <xdr:colOff>0</xdr:colOff>
      <xdr:row>23</xdr:row>
      <xdr:rowOff>0</xdr:rowOff>
    </xdr:to>
    <xdr:graphicFrame macro="">
      <xdr:nvGraphicFramePr>
        <xdr:cNvPr id="2082" name="Chart 35"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28</xdr:col>
      <xdr:colOff>142875</xdr:colOff>
      <xdr:row>23</xdr:row>
      <xdr:rowOff>0</xdr:rowOff>
    </xdr:from>
    <xdr:to>
      <xdr:col>36</xdr:col>
      <xdr:colOff>0</xdr:colOff>
      <xdr:row>23</xdr:row>
      <xdr:rowOff>0</xdr:rowOff>
    </xdr:to>
    <xdr:graphicFrame macro="">
      <xdr:nvGraphicFramePr>
        <xdr:cNvPr id="2083" name="Chart 36"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28</xdr:col>
      <xdr:colOff>133350</xdr:colOff>
      <xdr:row>23</xdr:row>
      <xdr:rowOff>0</xdr:rowOff>
    </xdr:from>
    <xdr:to>
      <xdr:col>36</xdr:col>
      <xdr:colOff>0</xdr:colOff>
      <xdr:row>23</xdr:row>
      <xdr:rowOff>0</xdr:rowOff>
    </xdr:to>
    <xdr:graphicFrame macro="">
      <xdr:nvGraphicFramePr>
        <xdr:cNvPr id="2084" name="Chart 37"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37</xdr:col>
      <xdr:colOff>0</xdr:colOff>
      <xdr:row>7</xdr:row>
      <xdr:rowOff>0</xdr:rowOff>
    </xdr:from>
    <xdr:to>
      <xdr:col>43</xdr:col>
      <xdr:colOff>209550</xdr:colOff>
      <xdr:row>30</xdr:row>
      <xdr:rowOff>76200</xdr:rowOff>
    </xdr:to>
    <xdr:graphicFrame macro="">
      <xdr:nvGraphicFramePr>
        <xdr:cNvPr id="2085" name="Males Py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fLocksWithSheet="0"/>
  </xdr:twoCellAnchor>
  <xdr:twoCellAnchor editAs="oneCell">
    <xdr:from>
      <xdr:col>43</xdr:col>
      <xdr:colOff>0</xdr:colOff>
      <xdr:row>7</xdr:row>
      <xdr:rowOff>0</xdr:rowOff>
    </xdr:from>
    <xdr:to>
      <xdr:col>50</xdr:col>
      <xdr:colOff>476250</xdr:colOff>
      <xdr:row>30</xdr:row>
      <xdr:rowOff>76200</xdr:rowOff>
    </xdr:to>
    <xdr:graphicFrame macro="">
      <xdr:nvGraphicFramePr>
        <xdr:cNvPr id="2086" name="Males Py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fLocksWithSheet="0"/>
  </xdr:twoCellAnchor>
  <xdr:twoCellAnchor>
    <xdr:from>
      <xdr:col>28</xdr:col>
      <xdr:colOff>342900</xdr:colOff>
      <xdr:row>23</xdr:row>
      <xdr:rowOff>0</xdr:rowOff>
    </xdr:from>
    <xdr:to>
      <xdr:col>35</xdr:col>
      <xdr:colOff>0</xdr:colOff>
      <xdr:row>23</xdr:row>
      <xdr:rowOff>0</xdr:rowOff>
    </xdr:to>
    <xdr:graphicFrame macro="">
      <xdr:nvGraphicFramePr>
        <xdr:cNvPr id="2087" name="Chart 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28</xdr:col>
      <xdr:colOff>342900</xdr:colOff>
      <xdr:row>23</xdr:row>
      <xdr:rowOff>0</xdr:rowOff>
    </xdr:from>
    <xdr:to>
      <xdr:col>35</xdr:col>
      <xdr:colOff>0</xdr:colOff>
      <xdr:row>23</xdr:row>
      <xdr:rowOff>0</xdr:rowOff>
    </xdr:to>
    <xdr:graphicFrame macro="">
      <xdr:nvGraphicFramePr>
        <xdr:cNvPr id="2088" name="Chart 3"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28</xdr:col>
      <xdr:colOff>342900</xdr:colOff>
      <xdr:row>23</xdr:row>
      <xdr:rowOff>0</xdr:rowOff>
    </xdr:from>
    <xdr:to>
      <xdr:col>35</xdr:col>
      <xdr:colOff>0</xdr:colOff>
      <xdr:row>23</xdr:row>
      <xdr:rowOff>0</xdr:rowOff>
    </xdr:to>
    <xdr:graphicFrame macro="">
      <xdr:nvGraphicFramePr>
        <xdr:cNvPr id="2089" name="Chart 4"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28</xdr:col>
      <xdr:colOff>371475</xdr:colOff>
      <xdr:row>23</xdr:row>
      <xdr:rowOff>0</xdr:rowOff>
    </xdr:from>
    <xdr:to>
      <xdr:col>35</xdr:col>
      <xdr:colOff>0</xdr:colOff>
      <xdr:row>23</xdr:row>
      <xdr:rowOff>0</xdr:rowOff>
    </xdr:to>
    <xdr:graphicFrame macro="">
      <xdr:nvGraphicFramePr>
        <xdr:cNvPr id="2090" name="Chart 5"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28</xdr:col>
      <xdr:colOff>371475</xdr:colOff>
      <xdr:row>23</xdr:row>
      <xdr:rowOff>0</xdr:rowOff>
    </xdr:from>
    <xdr:to>
      <xdr:col>35</xdr:col>
      <xdr:colOff>0</xdr:colOff>
      <xdr:row>23</xdr:row>
      <xdr:rowOff>0</xdr:rowOff>
    </xdr:to>
    <xdr:graphicFrame macro="">
      <xdr:nvGraphicFramePr>
        <xdr:cNvPr id="2091" name="Chart 6"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28</xdr:col>
      <xdr:colOff>390525</xdr:colOff>
      <xdr:row>23</xdr:row>
      <xdr:rowOff>0</xdr:rowOff>
    </xdr:from>
    <xdr:to>
      <xdr:col>35</xdr:col>
      <xdr:colOff>0</xdr:colOff>
      <xdr:row>23</xdr:row>
      <xdr:rowOff>0</xdr:rowOff>
    </xdr:to>
    <xdr:graphicFrame macro="">
      <xdr:nvGraphicFramePr>
        <xdr:cNvPr id="2092" name="Chart 7"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28</xdr:col>
      <xdr:colOff>390525</xdr:colOff>
      <xdr:row>23</xdr:row>
      <xdr:rowOff>0</xdr:rowOff>
    </xdr:from>
    <xdr:to>
      <xdr:col>35</xdr:col>
      <xdr:colOff>0</xdr:colOff>
      <xdr:row>23</xdr:row>
      <xdr:rowOff>0</xdr:rowOff>
    </xdr:to>
    <xdr:graphicFrame macro="">
      <xdr:nvGraphicFramePr>
        <xdr:cNvPr id="2093" name="Chart 8"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28</xdr:col>
      <xdr:colOff>371475</xdr:colOff>
      <xdr:row>23</xdr:row>
      <xdr:rowOff>0</xdr:rowOff>
    </xdr:from>
    <xdr:to>
      <xdr:col>35</xdr:col>
      <xdr:colOff>0</xdr:colOff>
      <xdr:row>23</xdr:row>
      <xdr:rowOff>0</xdr:rowOff>
    </xdr:to>
    <xdr:graphicFrame macro="">
      <xdr:nvGraphicFramePr>
        <xdr:cNvPr id="2094" name="Chart 9"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28</xdr:col>
      <xdr:colOff>371475</xdr:colOff>
      <xdr:row>23</xdr:row>
      <xdr:rowOff>0</xdr:rowOff>
    </xdr:from>
    <xdr:to>
      <xdr:col>35</xdr:col>
      <xdr:colOff>0</xdr:colOff>
      <xdr:row>23</xdr:row>
      <xdr:rowOff>0</xdr:rowOff>
    </xdr:to>
    <xdr:graphicFrame macro="">
      <xdr:nvGraphicFramePr>
        <xdr:cNvPr id="2095" name="Chart 10"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28</xdr:col>
      <xdr:colOff>371475</xdr:colOff>
      <xdr:row>23</xdr:row>
      <xdr:rowOff>0</xdr:rowOff>
    </xdr:from>
    <xdr:to>
      <xdr:col>35</xdr:col>
      <xdr:colOff>0</xdr:colOff>
      <xdr:row>23</xdr:row>
      <xdr:rowOff>0</xdr:rowOff>
    </xdr:to>
    <xdr:graphicFrame macro="">
      <xdr:nvGraphicFramePr>
        <xdr:cNvPr id="2096" name="Chart 11"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28</xdr:col>
      <xdr:colOff>371475</xdr:colOff>
      <xdr:row>23</xdr:row>
      <xdr:rowOff>0</xdr:rowOff>
    </xdr:from>
    <xdr:to>
      <xdr:col>35</xdr:col>
      <xdr:colOff>0</xdr:colOff>
      <xdr:row>23</xdr:row>
      <xdr:rowOff>0</xdr:rowOff>
    </xdr:to>
    <xdr:graphicFrame macro="">
      <xdr:nvGraphicFramePr>
        <xdr:cNvPr id="2097"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28</xdr:col>
      <xdr:colOff>371475</xdr:colOff>
      <xdr:row>23</xdr:row>
      <xdr:rowOff>0</xdr:rowOff>
    </xdr:from>
    <xdr:to>
      <xdr:col>35</xdr:col>
      <xdr:colOff>0</xdr:colOff>
      <xdr:row>23</xdr:row>
      <xdr:rowOff>0</xdr:rowOff>
    </xdr:to>
    <xdr:graphicFrame macro="">
      <xdr:nvGraphicFramePr>
        <xdr:cNvPr id="2098"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28</xdr:col>
      <xdr:colOff>361950</xdr:colOff>
      <xdr:row>23</xdr:row>
      <xdr:rowOff>0</xdr:rowOff>
    </xdr:from>
    <xdr:to>
      <xdr:col>35</xdr:col>
      <xdr:colOff>0</xdr:colOff>
      <xdr:row>23</xdr:row>
      <xdr:rowOff>0</xdr:rowOff>
    </xdr:to>
    <xdr:graphicFrame macro="">
      <xdr:nvGraphicFramePr>
        <xdr:cNvPr id="2099"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28</xdr:col>
      <xdr:colOff>361950</xdr:colOff>
      <xdr:row>23</xdr:row>
      <xdr:rowOff>0</xdr:rowOff>
    </xdr:from>
    <xdr:to>
      <xdr:col>35</xdr:col>
      <xdr:colOff>0</xdr:colOff>
      <xdr:row>23</xdr:row>
      <xdr:rowOff>0</xdr:rowOff>
    </xdr:to>
    <xdr:graphicFrame macro="">
      <xdr:nvGraphicFramePr>
        <xdr:cNvPr id="210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28</xdr:col>
      <xdr:colOff>352425</xdr:colOff>
      <xdr:row>23</xdr:row>
      <xdr:rowOff>0</xdr:rowOff>
    </xdr:from>
    <xdr:to>
      <xdr:col>35</xdr:col>
      <xdr:colOff>0</xdr:colOff>
      <xdr:row>23</xdr:row>
      <xdr:rowOff>0</xdr:rowOff>
    </xdr:to>
    <xdr:graphicFrame macro="">
      <xdr:nvGraphicFramePr>
        <xdr:cNvPr id="2101"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28</xdr:col>
      <xdr:colOff>323850</xdr:colOff>
      <xdr:row>23</xdr:row>
      <xdr:rowOff>0</xdr:rowOff>
    </xdr:from>
    <xdr:to>
      <xdr:col>35</xdr:col>
      <xdr:colOff>0</xdr:colOff>
      <xdr:row>23</xdr:row>
      <xdr:rowOff>0</xdr:rowOff>
    </xdr:to>
    <xdr:graphicFrame macro="">
      <xdr:nvGraphicFramePr>
        <xdr:cNvPr id="2102"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28</xdr:col>
      <xdr:colOff>314325</xdr:colOff>
      <xdr:row>23</xdr:row>
      <xdr:rowOff>0</xdr:rowOff>
    </xdr:from>
    <xdr:to>
      <xdr:col>35</xdr:col>
      <xdr:colOff>0</xdr:colOff>
      <xdr:row>23</xdr:row>
      <xdr:rowOff>0</xdr:rowOff>
    </xdr:to>
    <xdr:graphicFrame macro="">
      <xdr:nvGraphicFramePr>
        <xdr:cNvPr id="2103"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28</xdr:col>
      <xdr:colOff>295275</xdr:colOff>
      <xdr:row>23</xdr:row>
      <xdr:rowOff>0</xdr:rowOff>
    </xdr:from>
    <xdr:to>
      <xdr:col>35</xdr:col>
      <xdr:colOff>0</xdr:colOff>
      <xdr:row>23</xdr:row>
      <xdr:rowOff>0</xdr:rowOff>
    </xdr:to>
    <xdr:graphicFrame macro="">
      <xdr:nvGraphicFramePr>
        <xdr:cNvPr id="2104"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28</xdr:col>
      <xdr:colOff>285750</xdr:colOff>
      <xdr:row>23</xdr:row>
      <xdr:rowOff>0</xdr:rowOff>
    </xdr:from>
    <xdr:to>
      <xdr:col>35</xdr:col>
      <xdr:colOff>0</xdr:colOff>
      <xdr:row>23</xdr:row>
      <xdr:rowOff>0</xdr:rowOff>
    </xdr:to>
    <xdr:graphicFrame macro="">
      <xdr:nvGraphicFramePr>
        <xdr:cNvPr id="210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28</xdr:col>
      <xdr:colOff>295275</xdr:colOff>
      <xdr:row>23</xdr:row>
      <xdr:rowOff>0</xdr:rowOff>
    </xdr:from>
    <xdr:to>
      <xdr:col>35</xdr:col>
      <xdr:colOff>0</xdr:colOff>
      <xdr:row>23</xdr:row>
      <xdr:rowOff>0</xdr:rowOff>
    </xdr:to>
    <xdr:graphicFrame macro="">
      <xdr:nvGraphicFramePr>
        <xdr:cNvPr id="2106"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28</xdr:col>
      <xdr:colOff>276225</xdr:colOff>
      <xdr:row>23</xdr:row>
      <xdr:rowOff>0</xdr:rowOff>
    </xdr:from>
    <xdr:to>
      <xdr:col>35</xdr:col>
      <xdr:colOff>0</xdr:colOff>
      <xdr:row>23</xdr:row>
      <xdr:rowOff>0</xdr:rowOff>
    </xdr:to>
    <xdr:graphicFrame macro="">
      <xdr:nvGraphicFramePr>
        <xdr:cNvPr id="2107"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28</xdr:col>
      <xdr:colOff>276225</xdr:colOff>
      <xdr:row>23</xdr:row>
      <xdr:rowOff>0</xdr:rowOff>
    </xdr:from>
    <xdr:to>
      <xdr:col>35</xdr:col>
      <xdr:colOff>0</xdr:colOff>
      <xdr:row>23</xdr:row>
      <xdr:rowOff>0</xdr:rowOff>
    </xdr:to>
    <xdr:graphicFrame macro="">
      <xdr:nvGraphicFramePr>
        <xdr:cNvPr id="2108"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28</xdr:col>
      <xdr:colOff>266700</xdr:colOff>
      <xdr:row>23</xdr:row>
      <xdr:rowOff>0</xdr:rowOff>
    </xdr:from>
    <xdr:to>
      <xdr:col>35</xdr:col>
      <xdr:colOff>0</xdr:colOff>
      <xdr:row>23</xdr:row>
      <xdr:rowOff>0</xdr:rowOff>
    </xdr:to>
    <xdr:graphicFrame macro="">
      <xdr:nvGraphicFramePr>
        <xdr:cNvPr id="2109"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28</xdr:col>
      <xdr:colOff>257175</xdr:colOff>
      <xdr:row>23</xdr:row>
      <xdr:rowOff>0</xdr:rowOff>
    </xdr:from>
    <xdr:to>
      <xdr:col>35</xdr:col>
      <xdr:colOff>0</xdr:colOff>
      <xdr:row>23</xdr:row>
      <xdr:rowOff>0</xdr:rowOff>
    </xdr:to>
    <xdr:graphicFrame macro="">
      <xdr:nvGraphicFramePr>
        <xdr:cNvPr id="2110"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28</xdr:col>
      <xdr:colOff>257175</xdr:colOff>
      <xdr:row>23</xdr:row>
      <xdr:rowOff>0</xdr:rowOff>
    </xdr:from>
    <xdr:to>
      <xdr:col>35</xdr:col>
      <xdr:colOff>0</xdr:colOff>
      <xdr:row>23</xdr:row>
      <xdr:rowOff>0</xdr:rowOff>
    </xdr:to>
    <xdr:graphicFrame macro="">
      <xdr:nvGraphicFramePr>
        <xdr:cNvPr id="2111"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28</xdr:col>
      <xdr:colOff>247650</xdr:colOff>
      <xdr:row>23</xdr:row>
      <xdr:rowOff>0</xdr:rowOff>
    </xdr:from>
    <xdr:to>
      <xdr:col>35</xdr:col>
      <xdr:colOff>0</xdr:colOff>
      <xdr:row>23</xdr:row>
      <xdr:rowOff>0</xdr:rowOff>
    </xdr:to>
    <xdr:graphicFrame macro="">
      <xdr:nvGraphicFramePr>
        <xdr:cNvPr id="2112"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28</xdr:col>
      <xdr:colOff>228600</xdr:colOff>
      <xdr:row>23</xdr:row>
      <xdr:rowOff>0</xdr:rowOff>
    </xdr:from>
    <xdr:to>
      <xdr:col>35</xdr:col>
      <xdr:colOff>0</xdr:colOff>
      <xdr:row>23</xdr:row>
      <xdr:rowOff>0</xdr:rowOff>
    </xdr:to>
    <xdr:graphicFrame macro="">
      <xdr:nvGraphicFramePr>
        <xdr:cNvPr id="2113"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28</xdr:col>
      <xdr:colOff>209550</xdr:colOff>
      <xdr:row>23</xdr:row>
      <xdr:rowOff>0</xdr:rowOff>
    </xdr:from>
    <xdr:to>
      <xdr:col>35</xdr:col>
      <xdr:colOff>0</xdr:colOff>
      <xdr:row>23</xdr:row>
      <xdr:rowOff>0</xdr:rowOff>
    </xdr:to>
    <xdr:graphicFrame macro="">
      <xdr:nvGraphicFramePr>
        <xdr:cNvPr id="2114" name="Chart 29"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28</xdr:col>
      <xdr:colOff>200025</xdr:colOff>
      <xdr:row>23</xdr:row>
      <xdr:rowOff>0</xdr:rowOff>
    </xdr:from>
    <xdr:to>
      <xdr:col>35</xdr:col>
      <xdr:colOff>0</xdr:colOff>
      <xdr:row>23</xdr:row>
      <xdr:rowOff>0</xdr:rowOff>
    </xdr:to>
    <xdr:graphicFrame macro="">
      <xdr:nvGraphicFramePr>
        <xdr:cNvPr id="2115" name="Chart 30"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28</xdr:col>
      <xdr:colOff>200025</xdr:colOff>
      <xdr:row>23</xdr:row>
      <xdr:rowOff>0</xdr:rowOff>
    </xdr:from>
    <xdr:to>
      <xdr:col>35</xdr:col>
      <xdr:colOff>0</xdr:colOff>
      <xdr:row>23</xdr:row>
      <xdr:rowOff>0</xdr:rowOff>
    </xdr:to>
    <xdr:graphicFrame macro="">
      <xdr:nvGraphicFramePr>
        <xdr:cNvPr id="2116" name="Chart 31"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28</xdr:col>
      <xdr:colOff>180975</xdr:colOff>
      <xdr:row>23</xdr:row>
      <xdr:rowOff>0</xdr:rowOff>
    </xdr:from>
    <xdr:to>
      <xdr:col>35</xdr:col>
      <xdr:colOff>0</xdr:colOff>
      <xdr:row>23</xdr:row>
      <xdr:rowOff>0</xdr:rowOff>
    </xdr:to>
    <xdr:graphicFrame macro="">
      <xdr:nvGraphicFramePr>
        <xdr:cNvPr id="2117" name="Chart 3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28</xdr:col>
      <xdr:colOff>161925</xdr:colOff>
      <xdr:row>23</xdr:row>
      <xdr:rowOff>0</xdr:rowOff>
    </xdr:from>
    <xdr:to>
      <xdr:col>35</xdr:col>
      <xdr:colOff>0</xdr:colOff>
      <xdr:row>23</xdr:row>
      <xdr:rowOff>0</xdr:rowOff>
    </xdr:to>
    <xdr:graphicFrame macro="">
      <xdr:nvGraphicFramePr>
        <xdr:cNvPr id="2118" name="Chart 33"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28</xdr:col>
      <xdr:colOff>161925</xdr:colOff>
      <xdr:row>23</xdr:row>
      <xdr:rowOff>0</xdr:rowOff>
    </xdr:from>
    <xdr:to>
      <xdr:col>35</xdr:col>
      <xdr:colOff>0</xdr:colOff>
      <xdr:row>23</xdr:row>
      <xdr:rowOff>0</xdr:rowOff>
    </xdr:to>
    <xdr:graphicFrame macro="">
      <xdr:nvGraphicFramePr>
        <xdr:cNvPr id="2119" name="Chart 34"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28</xdr:col>
      <xdr:colOff>152400</xdr:colOff>
      <xdr:row>23</xdr:row>
      <xdr:rowOff>0</xdr:rowOff>
    </xdr:from>
    <xdr:to>
      <xdr:col>35</xdr:col>
      <xdr:colOff>0</xdr:colOff>
      <xdr:row>23</xdr:row>
      <xdr:rowOff>0</xdr:rowOff>
    </xdr:to>
    <xdr:graphicFrame macro="">
      <xdr:nvGraphicFramePr>
        <xdr:cNvPr id="2120" name="Chart 35"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28</xdr:col>
      <xdr:colOff>142875</xdr:colOff>
      <xdr:row>23</xdr:row>
      <xdr:rowOff>0</xdr:rowOff>
    </xdr:from>
    <xdr:to>
      <xdr:col>35</xdr:col>
      <xdr:colOff>0</xdr:colOff>
      <xdr:row>23</xdr:row>
      <xdr:rowOff>0</xdr:rowOff>
    </xdr:to>
    <xdr:graphicFrame macro="">
      <xdr:nvGraphicFramePr>
        <xdr:cNvPr id="2121" name="Chart 36"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28</xdr:col>
      <xdr:colOff>133350</xdr:colOff>
      <xdr:row>23</xdr:row>
      <xdr:rowOff>0</xdr:rowOff>
    </xdr:from>
    <xdr:to>
      <xdr:col>35</xdr:col>
      <xdr:colOff>0</xdr:colOff>
      <xdr:row>23</xdr:row>
      <xdr:rowOff>0</xdr:rowOff>
    </xdr:to>
    <xdr:graphicFrame macro="">
      <xdr:nvGraphicFramePr>
        <xdr:cNvPr id="2122" name="Chart 37"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0.15965</cdr:x>
      <cdr:y>0.32793</cdr:y>
    </cdr:from>
    <cdr:to>
      <cdr:x>0.24098</cdr:x>
      <cdr:y>0.3784</cdr:y>
    </cdr:to>
    <cdr:grpSp>
      <cdr:nvGrpSpPr>
        <cdr:cNvPr id="9" name="Group 1"/>
        <cdr:cNvGrpSpPr>
          <a:grpSpLocks xmlns:a="http://schemas.openxmlformats.org/drawingml/2006/main"/>
        </cdr:cNvGrpSpPr>
      </cdr:nvGrpSpPr>
      <cdr:grpSpPr bwMode="auto">
        <a:xfrm xmlns:a="http://schemas.openxmlformats.org/drawingml/2006/main">
          <a:off x="1380258" y="0"/>
          <a:ext cx="703141" cy="0"/>
          <a:chOff x="714304" y="752115"/>
          <a:chExt cx="497890" cy="397379"/>
        </a:xfrm>
      </cdr:grpSpPr>
      <cdr:sp macro="" textlink="">
        <cdr:nvSpPr>
          <cdr:cNvPr id="2048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048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048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cdr:x>
      <cdr:y>0.3251</cdr:y>
    </cdr:from>
    <cdr:to>
      <cdr:x>0.92044</cdr:x>
      <cdr:y>0.37361</cdr:y>
    </cdr:to>
    <cdr:grpSp>
      <cdr:nvGrpSpPr>
        <cdr:cNvPr id="10" name="Group 5"/>
        <cdr:cNvGrpSpPr>
          <a:grpSpLocks xmlns:a="http://schemas.openxmlformats.org/drawingml/2006/main"/>
        </cdr:cNvGrpSpPr>
      </cdr:nvGrpSpPr>
      <cdr:grpSpPr bwMode="auto">
        <a:xfrm xmlns:a="http://schemas.openxmlformats.org/drawingml/2006/main">
          <a:off x="7263106" y="0"/>
          <a:ext cx="694581" cy="0"/>
          <a:chOff x="4343814" y="771168"/>
          <a:chExt cx="516279" cy="452721"/>
        </a:xfrm>
      </cdr:grpSpPr>
      <cdr:sp macro="" textlink="">
        <cdr:nvSpPr>
          <cdr:cNvPr id="2048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048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21.xml><?xml version="1.0" encoding="utf-8"?>
<c:userShapes xmlns:c="http://schemas.openxmlformats.org/drawingml/2006/chart">
  <cdr:relSizeAnchor xmlns:cdr="http://schemas.openxmlformats.org/drawingml/2006/chartDrawing">
    <cdr:from>
      <cdr:x>0.15965</cdr:x>
      <cdr:y>0.32793</cdr:y>
    </cdr:from>
    <cdr:to>
      <cdr:x>0.24098</cdr:x>
      <cdr:y>0.3784</cdr:y>
    </cdr:to>
    <cdr:grpSp>
      <cdr:nvGrpSpPr>
        <cdr:cNvPr id="9" name="Group 1"/>
        <cdr:cNvGrpSpPr>
          <a:grpSpLocks xmlns:a="http://schemas.openxmlformats.org/drawingml/2006/main"/>
        </cdr:cNvGrpSpPr>
      </cdr:nvGrpSpPr>
      <cdr:grpSpPr bwMode="auto">
        <a:xfrm xmlns:a="http://schemas.openxmlformats.org/drawingml/2006/main">
          <a:off x="1381779" y="0"/>
          <a:ext cx="703915" cy="0"/>
          <a:chOff x="714304" y="752115"/>
          <a:chExt cx="497890" cy="397379"/>
        </a:xfrm>
      </cdr:grpSpPr>
      <cdr:sp macro="" textlink="">
        <cdr:nvSpPr>
          <cdr:cNvPr id="2150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150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150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0.84011</cdr:x>
      <cdr:y>0.3251</cdr:y>
    </cdr:from>
    <cdr:to>
      <cdr:x>0.92045</cdr:x>
      <cdr:y>0.37361</cdr:y>
    </cdr:to>
    <cdr:grpSp>
      <cdr:nvGrpSpPr>
        <cdr:cNvPr id="10" name="Group 5"/>
        <cdr:cNvGrpSpPr>
          <a:grpSpLocks xmlns:a="http://schemas.openxmlformats.org/drawingml/2006/main"/>
        </cdr:cNvGrpSpPr>
      </cdr:nvGrpSpPr>
      <cdr:grpSpPr bwMode="auto">
        <a:xfrm xmlns:a="http://schemas.openxmlformats.org/drawingml/2006/main">
          <a:off x="7271194" y="0"/>
          <a:ext cx="695347" cy="0"/>
          <a:chOff x="4343814" y="771168"/>
          <a:chExt cx="516279" cy="452721"/>
        </a:xfrm>
      </cdr:grpSpPr>
      <cdr:sp macro="" textlink="">
        <cdr:nvSpPr>
          <cdr:cNvPr id="2151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151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22.xml><?xml version="1.0" encoding="utf-8"?>
<c:userShapes xmlns:c="http://schemas.openxmlformats.org/drawingml/2006/chart">
  <cdr:relSizeAnchor xmlns:cdr="http://schemas.openxmlformats.org/drawingml/2006/chartDrawing">
    <cdr:from>
      <cdr:x>0.15964</cdr:x>
      <cdr:y>0.32793</cdr:y>
    </cdr:from>
    <cdr:to>
      <cdr:x>0.24097</cdr:x>
      <cdr:y>0.3784</cdr:y>
    </cdr:to>
    <cdr:grpSp>
      <cdr:nvGrpSpPr>
        <cdr:cNvPr id="9" name="Group 1"/>
        <cdr:cNvGrpSpPr>
          <a:grpSpLocks xmlns:a="http://schemas.openxmlformats.org/drawingml/2006/main"/>
        </cdr:cNvGrpSpPr>
      </cdr:nvGrpSpPr>
      <cdr:grpSpPr bwMode="auto">
        <a:xfrm xmlns:a="http://schemas.openxmlformats.org/drawingml/2006/main">
          <a:off x="1380172" y="0"/>
          <a:ext cx="703140" cy="0"/>
          <a:chOff x="714304" y="752115"/>
          <a:chExt cx="497890" cy="397379"/>
        </a:xfrm>
      </cdr:grpSpPr>
      <cdr:sp macro="" textlink="">
        <cdr:nvSpPr>
          <cdr:cNvPr id="2253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253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253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0.8411</cdr:x>
      <cdr:y>0.3251</cdr:y>
    </cdr:from>
    <cdr:to>
      <cdr:x>0.92144</cdr:x>
      <cdr:y>0.37361</cdr:y>
    </cdr:to>
    <cdr:grpSp>
      <cdr:nvGrpSpPr>
        <cdr:cNvPr id="10" name="Group 5"/>
        <cdr:cNvGrpSpPr>
          <a:grpSpLocks xmlns:a="http://schemas.openxmlformats.org/drawingml/2006/main"/>
        </cdr:cNvGrpSpPr>
      </cdr:nvGrpSpPr>
      <cdr:grpSpPr bwMode="auto">
        <a:xfrm xmlns:a="http://schemas.openxmlformats.org/drawingml/2006/main">
          <a:off x="7271751" y="0"/>
          <a:ext cx="694582" cy="0"/>
          <a:chOff x="4343814" y="771168"/>
          <a:chExt cx="516279" cy="452721"/>
        </a:xfrm>
      </cdr:grpSpPr>
      <cdr:sp macro="" textlink="">
        <cdr:nvSpPr>
          <cdr:cNvPr id="2253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253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23.xml><?xml version="1.0" encoding="utf-8"?>
<c:userShapes xmlns:c="http://schemas.openxmlformats.org/drawingml/2006/chart">
  <cdr:relSizeAnchor xmlns:cdr="http://schemas.openxmlformats.org/drawingml/2006/chartDrawing">
    <cdr:from>
      <cdr:x>0.15939</cdr:x>
      <cdr:y>0.32793</cdr:y>
    </cdr:from>
    <cdr:to>
      <cdr:x>0.24072</cdr:x>
      <cdr:y>0.3784</cdr:y>
    </cdr:to>
    <cdr:grpSp>
      <cdr:nvGrpSpPr>
        <cdr:cNvPr id="9" name="Group 1"/>
        <cdr:cNvGrpSpPr>
          <a:grpSpLocks xmlns:a="http://schemas.openxmlformats.org/drawingml/2006/main"/>
        </cdr:cNvGrpSpPr>
      </cdr:nvGrpSpPr>
      <cdr:grpSpPr bwMode="auto">
        <a:xfrm xmlns:a="http://schemas.openxmlformats.org/drawingml/2006/main">
          <a:off x="1381047" y="0"/>
          <a:ext cx="704689" cy="0"/>
          <a:chOff x="714304" y="752115"/>
          <a:chExt cx="497890" cy="397379"/>
        </a:xfrm>
      </cdr:grpSpPr>
      <cdr:sp macro="" textlink="">
        <cdr:nvSpPr>
          <cdr:cNvPr id="2355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355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355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0.83987</cdr:x>
      <cdr:y>0.3251</cdr:y>
    </cdr:from>
    <cdr:to>
      <cdr:x>0.92022</cdr:x>
      <cdr:y>0.37361</cdr:y>
    </cdr:to>
    <cdr:grpSp>
      <cdr:nvGrpSpPr>
        <cdr:cNvPr id="10" name="Group 5"/>
        <cdr:cNvGrpSpPr>
          <a:grpSpLocks xmlns:a="http://schemas.openxmlformats.org/drawingml/2006/main"/>
        </cdr:cNvGrpSpPr>
      </cdr:nvGrpSpPr>
      <cdr:grpSpPr bwMode="auto">
        <a:xfrm xmlns:a="http://schemas.openxmlformats.org/drawingml/2006/main">
          <a:off x="7277117" y="0"/>
          <a:ext cx="696198" cy="0"/>
          <a:chOff x="4343814" y="771168"/>
          <a:chExt cx="516279" cy="452721"/>
        </a:xfrm>
      </cdr:grpSpPr>
      <cdr:sp macro="" textlink="">
        <cdr:nvSpPr>
          <cdr:cNvPr id="2355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355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24.xml><?xml version="1.0" encoding="utf-8"?>
<c:userShapes xmlns:c="http://schemas.openxmlformats.org/drawingml/2006/chart">
  <cdr:relSizeAnchor xmlns:cdr="http://schemas.openxmlformats.org/drawingml/2006/chartDrawing">
    <cdr:from>
      <cdr:x>0.15839</cdr:x>
      <cdr:y>0.32793</cdr:y>
    </cdr:from>
    <cdr:to>
      <cdr:x>0.23973</cdr:x>
      <cdr:y>0.3784</cdr:y>
    </cdr:to>
    <cdr:grpSp>
      <cdr:nvGrpSpPr>
        <cdr:cNvPr id="9" name="Group 1"/>
        <cdr:cNvGrpSpPr>
          <a:grpSpLocks xmlns:a="http://schemas.openxmlformats.org/drawingml/2006/main"/>
        </cdr:cNvGrpSpPr>
      </cdr:nvGrpSpPr>
      <cdr:grpSpPr bwMode="auto">
        <a:xfrm xmlns:a="http://schemas.openxmlformats.org/drawingml/2006/main">
          <a:off x="1372382" y="0"/>
          <a:ext cx="704777" cy="0"/>
          <a:chOff x="714304" y="752115"/>
          <a:chExt cx="497890" cy="397379"/>
        </a:xfrm>
      </cdr:grpSpPr>
      <cdr:sp macro="" textlink="">
        <cdr:nvSpPr>
          <cdr:cNvPr id="2457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457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458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0.84013</cdr:x>
      <cdr:y>0.3251</cdr:y>
    </cdr:from>
    <cdr:to>
      <cdr:x>0.92048</cdr:x>
      <cdr:y>0.37361</cdr:y>
    </cdr:to>
    <cdr:grpSp>
      <cdr:nvGrpSpPr>
        <cdr:cNvPr id="10" name="Group 5"/>
        <cdr:cNvGrpSpPr>
          <a:grpSpLocks xmlns:a="http://schemas.openxmlformats.org/drawingml/2006/main"/>
        </cdr:cNvGrpSpPr>
      </cdr:nvGrpSpPr>
      <cdr:grpSpPr bwMode="auto">
        <a:xfrm xmlns:a="http://schemas.openxmlformats.org/drawingml/2006/main">
          <a:off x="7279369" y="0"/>
          <a:ext cx="696199" cy="0"/>
          <a:chOff x="4343814" y="771168"/>
          <a:chExt cx="516279" cy="452721"/>
        </a:xfrm>
      </cdr:grpSpPr>
      <cdr:sp macro="" textlink="">
        <cdr:nvSpPr>
          <cdr:cNvPr id="2458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458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25.xml><?xml version="1.0" encoding="utf-8"?>
<c:userShapes xmlns:c="http://schemas.openxmlformats.org/drawingml/2006/chart">
  <cdr:relSizeAnchor xmlns:cdr="http://schemas.openxmlformats.org/drawingml/2006/chartDrawing">
    <cdr:from>
      <cdr:x>0.15839</cdr:x>
      <cdr:y>0.32793</cdr:y>
    </cdr:from>
    <cdr:to>
      <cdr:x>0.23972</cdr:x>
      <cdr:y>0.3784</cdr:y>
    </cdr:to>
    <cdr:grpSp>
      <cdr:nvGrpSpPr>
        <cdr:cNvPr id="9" name="Group 1"/>
        <cdr:cNvGrpSpPr>
          <a:grpSpLocks xmlns:a="http://schemas.openxmlformats.org/drawingml/2006/main"/>
        </cdr:cNvGrpSpPr>
      </cdr:nvGrpSpPr>
      <cdr:grpSpPr bwMode="auto">
        <a:xfrm xmlns:a="http://schemas.openxmlformats.org/drawingml/2006/main">
          <a:off x="1373891" y="0"/>
          <a:ext cx="705464" cy="0"/>
          <a:chOff x="714304" y="752115"/>
          <a:chExt cx="497890" cy="397379"/>
        </a:xfrm>
      </cdr:grpSpPr>
      <cdr:sp macro="" textlink="">
        <cdr:nvSpPr>
          <cdr:cNvPr id="2560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560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560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0.84013</cdr:x>
      <cdr:y>0.3251</cdr:y>
    </cdr:from>
    <cdr:to>
      <cdr:x>0.92048</cdr:x>
      <cdr:y>0.37361</cdr:y>
    </cdr:to>
    <cdr:grpSp>
      <cdr:nvGrpSpPr>
        <cdr:cNvPr id="10" name="Group 5"/>
        <cdr:cNvGrpSpPr>
          <a:grpSpLocks xmlns:a="http://schemas.openxmlformats.org/drawingml/2006/main"/>
        </cdr:cNvGrpSpPr>
      </cdr:nvGrpSpPr>
      <cdr:grpSpPr bwMode="auto">
        <a:xfrm xmlns:a="http://schemas.openxmlformats.org/drawingml/2006/main">
          <a:off x="7287372" y="0"/>
          <a:ext cx="696964" cy="0"/>
          <a:chOff x="4343814" y="771168"/>
          <a:chExt cx="516279" cy="452721"/>
        </a:xfrm>
      </cdr:grpSpPr>
      <cdr:sp macro="" textlink="">
        <cdr:nvSpPr>
          <cdr:cNvPr id="2560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560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26.xml><?xml version="1.0" encoding="utf-8"?>
<c:userShapes xmlns:c="http://schemas.openxmlformats.org/drawingml/2006/chart">
  <cdr:relSizeAnchor xmlns:cdr="http://schemas.openxmlformats.org/drawingml/2006/chartDrawing">
    <cdr:from>
      <cdr:x>0.15838</cdr:x>
      <cdr:y>0.32793</cdr:y>
    </cdr:from>
    <cdr:to>
      <cdr:x>0.23972</cdr:x>
      <cdr:y>0.3784</cdr:y>
    </cdr:to>
    <cdr:grpSp>
      <cdr:nvGrpSpPr>
        <cdr:cNvPr id="9" name="Group 1"/>
        <cdr:cNvGrpSpPr>
          <a:grpSpLocks xmlns:a="http://schemas.openxmlformats.org/drawingml/2006/main"/>
        </cdr:cNvGrpSpPr>
      </cdr:nvGrpSpPr>
      <cdr:grpSpPr bwMode="auto">
        <a:xfrm xmlns:a="http://schemas.openxmlformats.org/drawingml/2006/main">
          <a:off x="1375313" y="0"/>
          <a:ext cx="706326" cy="0"/>
          <a:chOff x="714304" y="752115"/>
          <a:chExt cx="497890" cy="397379"/>
        </a:xfrm>
      </cdr:grpSpPr>
      <cdr:sp macro="" textlink="">
        <cdr:nvSpPr>
          <cdr:cNvPr id="2662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662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662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0.84014</cdr:x>
      <cdr:y>0.3251</cdr:y>
    </cdr:from>
    <cdr:to>
      <cdr:x>0.92049</cdr:x>
      <cdr:y>0.37361</cdr:y>
    </cdr:to>
    <cdr:grpSp>
      <cdr:nvGrpSpPr>
        <cdr:cNvPr id="10" name="Group 5"/>
        <cdr:cNvGrpSpPr>
          <a:grpSpLocks xmlns:a="http://schemas.openxmlformats.org/drawingml/2006/main"/>
        </cdr:cNvGrpSpPr>
      </cdr:nvGrpSpPr>
      <cdr:grpSpPr bwMode="auto">
        <a:xfrm xmlns:a="http://schemas.openxmlformats.org/drawingml/2006/main">
          <a:off x="7295461" y="0"/>
          <a:ext cx="697729" cy="0"/>
          <a:chOff x="4343814" y="771168"/>
          <a:chExt cx="516279" cy="452721"/>
        </a:xfrm>
      </cdr:grpSpPr>
      <cdr:sp macro="" textlink="">
        <cdr:nvSpPr>
          <cdr:cNvPr id="2663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663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27.xml><?xml version="1.0" encoding="utf-8"?>
<c:userShapes xmlns:c="http://schemas.openxmlformats.org/drawingml/2006/chart">
  <cdr:relSizeAnchor xmlns:cdr="http://schemas.openxmlformats.org/drawingml/2006/chartDrawing">
    <cdr:from>
      <cdr:x>0.15813</cdr:x>
      <cdr:y>0.32793</cdr:y>
    </cdr:from>
    <cdr:to>
      <cdr:x>0.23947</cdr:x>
      <cdr:y>0.3784</cdr:y>
    </cdr:to>
    <cdr:grpSp>
      <cdr:nvGrpSpPr>
        <cdr:cNvPr id="9" name="Group 1"/>
        <cdr:cNvGrpSpPr>
          <a:grpSpLocks xmlns:a="http://schemas.openxmlformats.org/drawingml/2006/main"/>
        </cdr:cNvGrpSpPr>
      </cdr:nvGrpSpPr>
      <cdr:grpSpPr bwMode="auto">
        <a:xfrm xmlns:a="http://schemas.openxmlformats.org/drawingml/2006/main">
          <a:off x="1373142" y="0"/>
          <a:ext cx="706326" cy="0"/>
          <a:chOff x="714304" y="752115"/>
          <a:chExt cx="497890" cy="397379"/>
        </a:xfrm>
      </cdr:grpSpPr>
      <cdr:sp macro="" textlink="">
        <cdr:nvSpPr>
          <cdr:cNvPr id="2765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765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765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0.84015</cdr:x>
      <cdr:y>0.3251</cdr:y>
    </cdr:from>
    <cdr:to>
      <cdr:x>0.9205</cdr:x>
      <cdr:y>0.37361</cdr:y>
    </cdr:to>
    <cdr:grpSp>
      <cdr:nvGrpSpPr>
        <cdr:cNvPr id="10" name="Group 5"/>
        <cdr:cNvGrpSpPr>
          <a:grpSpLocks xmlns:a="http://schemas.openxmlformats.org/drawingml/2006/main"/>
        </cdr:cNvGrpSpPr>
      </cdr:nvGrpSpPr>
      <cdr:grpSpPr bwMode="auto">
        <a:xfrm xmlns:a="http://schemas.openxmlformats.org/drawingml/2006/main">
          <a:off x="7295548" y="0"/>
          <a:ext cx="697729" cy="0"/>
          <a:chOff x="4343814" y="771168"/>
          <a:chExt cx="516279" cy="452721"/>
        </a:xfrm>
      </cdr:grpSpPr>
      <cdr:sp macro="" textlink="">
        <cdr:nvSpPr>
          <cdr:cNvPr id="2765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765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28.xml><?xml version="1.0" encoding="utf-8"?>
<c:userShapes xmlns:c="http://schemas.openxmlformats.org/drawingml/2006/chart">
  <cdr:relSizeAnchor xmlns:cdr="http://schemas.openxmlformats.org/drawingml/2006/chartDrawing">
    <cdr:from>
      <cdr:x>0.15812</cdr:x>
      <cdr:y>0.32793</cdr:y>
    </cdr:from>
    <cdr:to>
      <cdr:x>0.23946</cdr:x>
      <cdr:y>0.3784</cdr:y>
    </cdr:to>
    <cdr:grpSp>
      <cdr:nvGrpSpPr>
        <cdr:cNvPr id="9" name="Group 1"/>
        <cdr:cNvGrpSpPr>
          <a:grpSpLocks xmlns:a="http://schemas.openxmlformats.org/drawingml/2006/main"/>
        </cdr:cNvGrpSpPr>
      </cdr:nvGrpSpPr>
      <cdr:grpSpPr bwMode="auto">
        <a:xfrm xmlns:a="http://schemas.openxmlformats.org/drawingml/2006/main">
          <a:off x="1374561" y="0"/>
          <a:ext cx="707101" cy="0"/>
          <a:chOff x="714304" y="752115"/>
          <a:chExt cx="497890" cy="397379"/>
        </a:xfrm>
      </cdr:grpSpPr>
      <cdr:sp macro="" textlink="">
        <cdr:nvSpPr>
          <cdr:cNvPr id="2867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867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867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0.84015</cdr:x>
      <cdr:y>0.3251</cdr:y>
    </cdr:from>
    <cdr:to>
      <cdr:x>0.92051</cdr:x>
      <cdr:y>0.37361</cdr:y>
    </cdr:to>
    <cdr:grpSp>
      <cdr:nvGrpSpPr>
        <cdr:cNvPr id="10" name="Group 5"/>
        <cdr:cNvGrpSpPr>
          <a:grpSpLocks xmlns:a="http://schemas.openxmlformats.org/drawingml/2006/main"/>
        </cdr:cNvGrpSpPr>
      </cdr:nvGrpSpPr>
      <cdr:grpSpPr bwMode="auto">
        <a:xfrm xmlns:a="http://schemas.openxmlformats.org/drawingml/2006/main">
          <a:off x="7303550" y="0"/>
          <a:ext cx="698582" cy="0"/>
          <a:chOff x="4343814" y="771168"/>
          <a:chExt cx="516279" cy="452721"/>
        </a:xfrm>
      </cdr:grpSpPr>
      <cdr:sp macro="" textlink="">
        <cdr:nvSpPr>
          <cdr:cNvPr id="2867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867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29.xml><?xml version="1.0" encoding="utf-8"?>
<c:userShapes xmlns:c="http://schemas.openxmlformats.org/drawingml/2006/chart">
  <cdr:relSizeAnchor xmlns:cdr="http://schemas.openxmlformats.org/drawingml/2006/chartDrawing">
    <cdr:from>
      <cdr:x>0.15811</cdr:x>
      <cdr:y>0.32793</cdr:y>
    </cdr:from>
    <cdr:to>
      <cdr:x>0.23946</cdr:x>
      <cdr:y>0.3784</cdr:y>
    </cdr:to>
    <cdr:grpSp>
      <cdr:nvGrpSpPr>
        <cdr:cNvPr id="9" name="Group 1"/>
        <cdr:cNvGrpSpPr>
          <a:grpSpLocks xmlns:a="http://schemas.openxmlformats.org/drawingml/2006/main"/>
        </cdr:cNvGrpSpPr>
      </cdr:nvGrpSpPr>
      <cdr:grpSpPr bwMode="auto">
        <a:xfrm xmlns:a="http://schemas.openxmlformats.org/drawingml/2006/main">
          <a:off x="1377486" y="0"/>
          <a:ext cx="708737" cy="0"/>
          <a:chOff x="714304" y="752115"/>
          <a:chExt cx="497890" cy="397379"/>
        </a:xfrm>
      </cdr:grpSpPr>
      <cdr:sp macro="" textlink="">
        <cdr:nvSpPr>
          <cdr:cNvPr id="2969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969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970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0.84016</cdr:x>
      <cdr:y>0.3251</cdr:y>
    </cdr:from>
    <cdr:to>
      <cdr:x>0.92052</cdr:x>
      <cdr:y>0.37361</cdr:y>
    </cdr:to>
    <cdr:grpSp>
      <cdr:nvGrpSpPr>
        <cdr:cNvPr id="10" name="Group 5"/>
        <cdr:cNvGrpSpPr>
          <a:grpSpLocks xmlns:a="http://schemas.openxmlformats.org/drawingml/2006/main"/>
        </cdr:cNvGrpSpPr>
      </cdr:nvGrpSpPr>
      <cdr:grpSpPr bwMode="auto">
        <a:xfrm xmlns:a="http://schemas.openxmlformats.org/drawingml/2006/main">
          <a:off x="7319642" y="0"/>
          <a:ext cx="700112" cy="0"/>
          <a:chOff x="4343814" y="771168"/>
          <a:chExt cx="516279" cy="452721"/>
        </a:xfrm>
      </cdr:grpSpPr>
      <cdr:sp macro="" textlink="">
        <cdr:nvSpPr>
          <cdr:cNvPr id="2970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970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xml><?xml version="1.0" encoding="utf-8"?>
<c:userShapes xmlns:c="http://schemas.openxmlformats.org/drawingml/2006/chart">
  <cdr:relSizeAnchor xmlns:cdr="http://schemas.openxmlformats.org/drawingml/2006/chartDrawing">
    <cdr:from>
      <cdr:x>0.16175</cdr:x>
      <cdr:y>0.32793</cdr:y>
    </cdr:from>
    <cdr:to>
      <cdr:x>0.2428</cdr:x>
      <cdr:y>0.3784</cdr:y>
    </cdr:to>
    <cdr:grpSp>
      <cdr:nvGrpSpPr>
        <cdr:cNvPr id="9" name="Group 1"/>
        <cdr:cNvGrpSpPr>
          <a:grpSpLocks xmlns:a="http://schemas.openxmlformats.org/drawingml/2006/main"/>
        </cdr:cNvGrpSpPr>
      </cdr:nvGrpSpPr>
      <cdr:grpSpPr bwMode="auto">
        <a:xfrm xmlns:a="http://schemas.openxmlformats.org/drawingml/2006/main">
          <a:off x="1258726" y="0"/>
          <a:ext cx="630725" cy="0"/>
          <a:chOff x="714304" y="752115"/>
          <a:chExt cx="497890" cy="397379"/>
        </a:xfrm>
      </cdr:grpSpPr>
      <cdr:sp macro="" textlink="">
        <cdr:nvSpPr>
          <cdr:cNvPr id="307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0.84096</cdr:x>
      <cdr:y>0.3251</cdr:y>
    </cdr:from>
    <cdr:to>
      <cdr:x>0.92029</cdr:x>
      <cdr:y>0.37361</cdr:y>
    </cdr:to>
    <cdr:grpSp>
      <cdr:nvGrpSpPr>
        <cdr:cNvPr id="10" name="Group 5"/>
        <cdr:cNvGrpSpPr>
          <a:grpSpLocks xmlns:a="http://schemas.openxmlformats.org/drawingml/2006/main"/>
        </cdr:cNvGrpSpPr>
      </cdr:nvGrpSpPr>
      <cdr:grpSpPr bwMode="auto">
        <a:xfrm xmlns:a="http://schemas.openxmlformats.org/drawingml/2006/main">
          <a:off x="6544288" y="0"/>
          <a:ext cx="617340" cy="0"/>
          <a:chOff x="4343814" y="771168"/>
          <a:chExt cx="516279" cy="452721"/>
        </a:xfrm>
      </cdr:grpSpPr>
      <cdr:sp macro="" textlink="">
        <cdr:nvSpPr>
          <cdr:cNvPr id="307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0.xml><?xml version="1.0" encoding="utf-8"?>
<c:userShapes xmlns:c="http://schemas.openxmlformats.org/drawingml/2006/chart">
  <cdr:relSizeAnchor xmlns:cdr="http://schemas.openxmlformats.org/drawingml/2006/chartDrawing">
    <cdr:from>
      <cdr:x>0.15811</cdr:x>
      <cdr:y>0.32793</cdr:y>
    </cdr:from>
    <cdr:to>
      <cdr:x>0.23945</cdr:x>
      <cdr:y>0.3784</cdr:y>
    </cdr:to>
    <cdr:grpSp>
      <cdr:nvGrpSpPr>
        <cdr:cNvPr id="9" name="Group 1"/>
        <cdr:cNvGrpSpPr>
          <a:grpSpLocks xmlns:a="http://schemas.openxmlformats.org/drawingml/2006/main"/>
        </cdr:cNvGrpSpPr>
      </cdr:nvGrpSpPr>
      <cdr:grpSpPr bwMode="auto">
        <a:xfrm xmlns:a="http://schemas.openxmlformats.org/drawingml/2006/main">
          <a:off x="1251484" y="0"/>
          <a:ext cx="643829" cy="0"/>
          <a:chOff x="714304" y="752115"/>
          <a:chExt cx="497890" cy="397379"/>
        </a:xfrm>
      </cdr:grpSpPr>
      <cdr:sp macro="" textlink="">
        <cdr:nvSpPr>
          <cdr:cNvPr id="3072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2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2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0.84017</cdr:x>
      <cdr:y>0.3251</cdr:y>
    </cdr:from>
    <cdr:to>
      <cdr:x>0.92053</cdr:x>
      <cdr:y>0.37361</cdr:y>
    </cdr:to>
    <cdr:grpSp>
      <cdr:nvGrpSpPr>
        <cdr:cNvPr id="10" name="Group 5"/>
        <cdr:cNvGrpSpPr>
          <a:grpSpLocks xmlns:a="http://schemas.openxmlformats.org/drawingml/2006/main"/>
        </cdr:cNvGrpSpPr>
      </cdr:nvGrpSpPr>
      <cdr:grpSpPr bwMode="auto">
        <a:xfrm xmlns:a="http://schemas.openxmlformats.org/drawingml/2006/main">
          <a:off x="6650177" y="0"/>
          <a:ext cx="636071" cy="0"/>
          <a:chOff x="4343814" y="771168"/>
          <a:chExt cx="516279" cy="452721"/>
        </a:xfrm>
      </cdr:grpSpPr>
      <cdr:sp macro="" textlink="">
        <cdr:nvSpPr>
          <cdr:cNvPr id="3072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2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1.xml><?xml version="1.0" encoding="utf-8"?>
<c:userShapes xmlns:c="http://schemas.openxmlformats.org/drawingml/2006/chart">
  <cdr:relSizeAnchor xmlns:cdr="http://schemas.openxmlformats.org/drawingml/2006/chartDrawing">
    <cdr:from>
      <cdr:x>0.15785</cdr:x>
      <cdr:y>0.32793</cdr:y>
    </cdr:from>
    <cdr:to>
      <cdr:x>0.2392</cdr:x>
      <cdr:y>0.3784</cdr:y>
    </cdr:to>
    <cdr:grpSp>
      <cdr:nvGrpSpPr>
        <cdr:cNvPr id="9" name="Group 1"/>
        <cdr:cNvGrpSpPr>
          <a:grpSpLocks xmlns:a="http://schemas.openxmlformats.org/drawingml/2006/main"/>
        </cdr:cNvGrpSpPr>
      </cdr:nvGrpSpPr>
      <cdr:grpSpPr bwMode="auto">
        <a:xfrm xmlns:a="http://schemas.openxmlformats.org/drawingml/2006/main">
          <a:off x="1250930" y="0"/>
          <a:ext cx="644682" cy="0"/>
          <a:chOff x="714304" y="752115"/>
          <a:chExt cx="497890" cy="397379"/>
        </a:xfrm>
      </cdr:grpSpPr>
      <cdr:sp macro="" textlink="">
        <cdr:nvSpPr>
          <cdr:cNvPr id="3174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174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174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0.83993</cdr:x>
      <cdr:y>0.3251</cdr:y>
    </cdr:from>
    <cdr:to>
      <cdr:x>0.92053</cdr:x>
      <cdr:y>0.37361</cdr:y>
    </cdr:to>
    <cdr:grpSp>
      <cdr:nvGrpSpPr>
        <cdr:cNvPr id="10" name="Group 5"/>
        <cdr:cNvGrpSpPr>
          <a:grpSpLocks xmlns:a="http://schemas.openxmlformats.org/drawingml/2006/main"/>
        </cdr:cNvGrpSpPr>
      </cdr:nvGrpSpPr>
      <cdr:grpSpPr bwMode="auto">
        <a:xfrm xmlns:a="http://schemas.openxmlformats.org/drawingml/2006/main">
          <a:off x="6656277" y="0"/>
          <a:ext cx="638739" cy="0"/>
          <a:chOff x="4343814" y="771168"/>
          <a:chExt cx="516279" cy="452721"/>
        </a:xfrm>
      </cdr:grpSpPr>
      <cdr:sp macro="" textlink="">
        <cdr:nvSpPr>
          <cdr:cNvPr id="3175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175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2.xml><?xml version="1.0" encoding="utf-8"?>
<c:userShapes xmlns:c="http://schemas.openxmlformats.org/drawingml/2006/chart">
  <cdr:relSizeAnchor xmlns:cdr="http://schemas.openxmlformats.org/drawingml/2006/chartDrawing">
    <cdr:from>
      <cdr:x>0.15785</cdr:x>
      <cdr:y>0.32793</cdr:y>
    </cdr:from>
    <cdr:to>
      <cdr:x>0.23919</cdr:x>
      <cdr:y>0.3784</cdr:y>
    </cdr:to>
    <cdr:grpSp>
      <cdr:nvGrpSpPr>
        <cdr:cNvPr id="9" name="Group 1"/>
        <cdr:cNvGrpSpPr>
          <a:grpSpLocks xmlns:a="http://schemas.openxmlformats.org/drawingml/2006/main"/>
        </cdr:cNvGrpSpPr>
      </cdr:nvGrpSpPr>
      <cdr:grpSpPr bwMode="auto">
        <a:xfrm xmlns:a="http://schemas.openxmlformats.org/drawingml/2006/main">
          <a:off x="1250930" y="0"/>
          <a:ext cx="644603" cy="0"/>
          <a:chOff x="714304" y="752115"/>
          <a:chExt cx="497890" cy="397379"/>
        </a:xfrm>
      </cdr:grpSpPr>
      <cdr:sp macro="" textlink="">
        <cdr:nvSpPr>
          <cdr:cNvPr id="3277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277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277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0.83994</cdr:x>
      <cdr:y>0.3251</cdr:y>
    </cdr:from>
    <cdr:to>
      <cdr:x>0.92054</cdr:x>
      <cdr:y>0.37361</cdr:y>
    </cdr:to>
    <cdr:grpSp>
      <cdr:nvGrpSpPr>
        <cdr:cNvPr id="10" name="Group 5"/>
        <cdr:cNvGrpSpPr>
          <a:grpSpLocks xmlns:a="http://schemas.openxmlformats.org/drawingml/2006/main"/>
        </cdr:cNvGrpSpPr>
      </cdr:nvGrpSpPr>
      <cdr:grpSpPr bwMode="auto">
        <a:xfrm xmlns:a="http://schemas.openxmlformats.org/drawingml/2006/main">
          <a:off x="6656357" y="0"/>
          <a:ext cx="638738" cy="0"/>
          <a:chOff x="4343814" y="771168"/>
          <a:chExt cx="516279" cy="452721"/>
        </a:xfrm>
      </cdr:grpSpPr>
      <cdr:sp macro="" textlink="">
        <cdr:nvSpPr>
          <cdr:cNvPr id="3277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277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3.xml><?xml version="1.0" encoding="utf-8"?>
<c:userShapes xmlns:c="http://schemas.openxmlformats.org/drawingml/2006/chart">
  <cdr:relSizeAnchor xmlns:cdr="http://schemas.openxmlformats.org/drawingml/2006/chartDrawing">
    <cdr:from>
      <cdr:x>0.15784</cdr:x>
      <cdr:y>0.32793</cdr:y>
    </cdr:from>
    <cdr:to>
      <cdr:x>0.23919</cdr:x>
      <cdr:y>0.3784</cdr:y>
    </cdr:to>
    <cdr:grpSp>
      <cdr:nvGrpSpPr>
        <cdr:cNvPr id="9" name="Group 1"/>
        <cdr:cNvGrpSpPr>
          <a:grpSpLocks xmlns:a="http://schemas.openxmlformats.org/drawingml/2006/main"/>
        </cdr:cNvGrpSpPr>
      </cdr:nvGrpSpPr>
      <cdr:grpSpPr bwMode="auto">
        <a:xfrm xmlns:a="http://schemas.openxmlformats.org/drawingml/2006/main">
          <a:off x="1253857" y="0"/>
          <a:ext cx="646232" cy="0"/>
          <a:chOff x="714304" y="752115"/>
          <a:chExt cx="497890" cy="397379"/>
        </a:xfrm>
      </cdr:grpSpPr>
      <cdr:sp macro="" textlink="">
        <cdr:nvSpPr>
          <cdr:cNvPr id="3379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379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379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0.83945</cdr:x>
      <cdr:y>0.3251</cdr:y>
    </cdr:from>
    <cdr:to>
      <cdr:x>0.91981</cdr:x>
      <cdr:y>0.37361</cdr:y>
    </cdr:to>
    <cdr:grpSp>
      <cdr:nvGrpSpPr>
        <cdr:cNvPr id="10" name="Group 5"/>
        <cdr:cNvGrpSpPr>
          <a:grpSpLocks xmlns:a="http://schemas.openxmlformats.org/drawingml/2006/main"/>
        </cdr:cNvGrpSpPr>
      </cdr:nvGrpSpPr>
      <cdr:grpSpPr bwMode="auto">
        <a:xfrm xmlns:a="http://schemas.openxmlformats.org/drawingml/2006/main">
          <a:off x="6672357" y="0"/>
          <a:ext cx="640354" cy="0"/>
          <a:chOff x="4343814" y="771168"/>
          <a:chExt cx="516279" cy="452721"/>
        </a:xfrm>
      </cdr:grpSpPr>
      <cdr:sp macro="" textlink="">
        <cdr:nvSpPr>
          <cdr:cNvPr id="3379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379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4.xml><?xml version="1.0" encoding="utf-8"?>
<c:userShapes xmlns:c="http://schemas.openxmlformats.org/drawingml/2006/chart">
  <cdr:relSizeAnchor xmlns:cdr="http://schemas.openxmlformats.org/drawingml/2006/chartDrawing">
    <cdr:from>
      <cdr:x>0.15759</cdr:x>
      <cdr:y>0.32793</cdr:y>
    </cdr:from>
    <cdr:to>
      <cdr:x>0.23918</cdr:x>
      <cdr:y>0.3784</cdr:y>
    </cdr:to>
    <cdr:grpSp>
      <cdr:nvGrpSpPr>
        <cdr:cNvPr id="9" name="Group 1"/>
        <cdr:cNvGrpSpPr>
          <a:grpSpLocks xmlns:a="http://schemas.openxmlformats.org/drawingml/2006/main"/>
        </cdr:cNvGrpSpPr>
      </cdr:nvGrpSpPr>
      <cdr:grpSpPr bwMode="auto">
        <a:xfrm xmlns:a="http://schemas.openxmlformats.org/drawingml/2006/main">
          <a:off x="1254873" y="0"/>
          <a:ext cx="649693" cy="0"/>
          <a:chOff x="714304" y="752115"/>
          <a:chExt cx="497890" cy="397379"/>
        </a:xfrm>
      </cdr:grpSpPr>
      <cdr:sp macro="" textlink="">
        <cdr:nvSpPr>
          <cdr:cNvPr id="3481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481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482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0.84093</cdr:x>
      <cdr:y>0.3251</cdr:y>
    </cdr:from>
    <cdr:to>
      <cdr:x>0.92056</cdr:x>
      <cdr:y>0.37361</cdr:y>
    </cdr:to>
    <cdr:grpSp>
      <cdr:nvGrpSpPr>
        <cdr:cNvPr id="10" name="Group 5"/>
        <cdr:cNvGrpSpPr>
          <a:grpSpLocks xmlns:a="http://schemas.openxmlformats.org/drawingml/2006/main"/>
        </cdr:cNvGrpSpPr>
      </cdr:nvGrpSpPr>
      <cdr:grpSpPr bwMode="auto">
        <a:xfrm xmlns:a="http://schemas.openxmlformats.org/drawingml/2006/main">
          <a:off x="6696241" y="0"/>
          <a:ext cx="634086" cy="0"/>
          <a:chOff x="4343814" y="771168"/>
          <a:chExt cx="516279" cy="452721"/>
        </a:xfrm>
      </cdr:grpSpPr>
      <cdr:sp macro="" textlink="">
        <cdr:nvSpPr>
          <cdr:cNvPr id="3482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482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5.xml><?xml version="1.0" encoding="utf-8"?>
<c:userShapes xmlns:c="http://schemas.openxmlformats.org/drawingml/2006/chart">
  <cdr:relSizeAnchor xmlns:cdr="http://schemas.openxmlformats.org/drawingml/2006/chartDrawing">
    <cdr:from>
      <cdr:x>0.15758</cdr:x>
      <cdr:y>0.32793</cdr:y>
    </cdr:from>
    <cdr:to>
      <cdr:x>0.23819</cdr:x>
      <cdr:y>0.3784</cdr:y>
    </cdr:to>
    <cdr:grpSp>
      <cdr:nvGrpSpPr>
        <cdr:cNvPr id="9" name="Group 1"/>
        <cdr:cNvGrpSpPr>
          <a:grpSpLocks xmlns:a="http://schemas.openxmlformats.org/drawingml/2006/main"/>
        </cdr:cNvGrpSpPr>
      </cdr:nvGrpSpPr>
      <cdr:grpSpPr bwMode="auto">
        <a:xfrm xmlns:a="http://schemas.openxmlformats.org/drawingml/2006/main">
          <a:off x="1254794" y="0"/>
          <a:ext cx="641889" cy="0"/>
          <a:chOff x="714304" y="752115"/>
          <a:chExt cx="497890" cy="397379"/>
        </a:xfrm>
      </cdr:grpSpPr>
      <cdr:sp macro="" textlink="">
        <cdr:nvSpPr>
          <cdr:cNvPr id="3584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584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584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0.83996</cdr:x>
      <cdr:y>0.3251</cdr:y>
    </cdr:from>
    <cdr:to>
      <cdr:x>0.92057</cdr:x>
      <cdr:y>0.37361</cdr:y>
    </cdr:to>
    <cdr:grpSp>
      <cdr:nvGrpSpPr>
        <cdr:cNvPr id="10" name="Group 5"/>
        <cdr:cNvGrpSpPr>
          <a:grpSpLocks xmlns:a="http://schemas.openxmlformats.org/drawingml/2006/main"/>
        </cdr:cNvGrpSpPr>
      </cdr:nvGrpSpPr>
      <cdr:grpSpPr bwMode="auto">
        <a:xfrm xmlns:a="http://schemas.openxmlformats.org/drawingml/2006/main">
          <a:off x="6688517" y="0"/>
          <a:ext cx="641890" cy="0"/>
          <a:chOff x="4343814" y="771168"/>
          <a:chExt cx="516279" cy="452721"/>
        </a:xfrm>
      </cdr:grpSpPr>
      <cdr:sp macro="" textlink="">
        <cdr:nvSpPr>
          <cdr:cNvPr id="3584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584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6.xml><?xml version="1.0" encoding="utf-8"?>
<c:userShapes xmlns:c="http://schemas.openxmlformats.org/drawingml/2006/chart">
  <cdr:relSizeAnchor xmlns:cdr="http://schemas.openxmlformats.org/drawingml/2006/chartDrawing">
    <cdr:from>
      <cdr:x>0.15757</cdr:x>
      <cdr:y>0.32793</cdr:y>
    </cdr:from>
    <cdr:to>
      <cdr:x>0.23819</cdr:x>
      <cdr:y>0.3784</cdr:y>
    </cdr:to>
    <cdr:grpSp>
      <cdr:nvGrpSpPr>
        <cdr:cNvPr id="9" name="Group 1"/>
        <cdr:cNvGrpSpPr>
          <a:grpSpLocks xmlns:a="http://schemas.openxmlformats.org/drawingml/2006/main"/>
        </cdr:cNvGrpSpPr>
      </cdr:nvGrpSpPr>
      <cdr:grpSpPr bwMode="auto">
        <a:xfrm xmlns:a="http://schemas.openxmlformats.org/drawingml/2006/main">
          <a:off x="1256215" y="0"/>
          <a:ext cx="642737" cy="0"/>
          <a:chOff x="714304" y="752115"/>
          <a:chExt cx="497890" cy="397379"/>
        </a:xfrm>
      </cdr:grpSpPr>
      <cdr:sp macro="" textlink="">
        <cdr:nvSpPr>
          <cdr:cNvPr id="3686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686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686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0.83996</cdr:x>
      <cdr:y>0.3251</cdr:y>
    </cdr:from>
    <cdr:to>
      <cdr:x>0.92058</cdr:x>
      <cdr:y>0.37361</cdr:y>
    </cdr:to>
    <cdr:grpSp>
      <cdr:nvGrpSpPr>
        <cdr:cNvPr id="10" name="Group 5"/>
        <cdr:cNvGrpSpPr>
          <a:grpSpLocks xmlns:a="http://schemas.openxmlformats.org/drawingml/2006/main"/>
        </cdr:cNvGrpSpPr>
      </cdr:nvGrpSpPr>
      <cdr:grpSpPr bwMode="auto">
        <a:xfrm xmlns:a="http://schemas.openxmlformats.org/drawingml/2006/main">
          <a:off x="6696518" y="0"/>
          <a:ext cx="642737" cy="0"/>
          <a:chOff x="4343814" y="771168"/>
          <a:chExt cx="516279" cy="452721"/>
        </a:xfrm>
      </cdr:grpSpPr>
      <cdr:sp macro="" textlink="">
        <cdr:nvSpPr>
          <cdr:cNvPr id="3687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687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7.xml><?xml version="1.0" encoding="utf-8"?>
<c:userShapes xmlns:c="http://schemas.openxmlformats.org/drawingml/2006/chart">
  <cdr:relSizeAnchor xmlns:cdr="http://schemas.openxmlformats.org/drawingml/2006/chartDrawing">
    <cdr:from>
      <cdr:x>0.15757</cdr:x>
      <cdr:y>0.32793</cdr:y>
    </cdr:from>
    <cdr:to>
      <cdr:x>0.23818</cdr:x>
      <cdr:y>0.3784</cdr:y>
    </cdr:to>
    <cdr:grpSp>
      <cdr:nvGrpSpPr>
        <cdr:cNvPr id="9" name="Group 1"/>
        <cdr:cNvGrpSpPr>
          <a:grpSpLocks xmlns:a="http://schemas.openxmlformats.org/drawingml/2006/main"/>
        </cdr:cNvGrpSpPr>
      </cdr:nvGrpSpPr>
      <cdr:grpSpPr bwMode="auto">
        <a:xfrm xmlns:a="http://schemas.openxmlformats.org/drawingml/2006/main">
          <a:off x="1257716" y="0"/>
          <a:ext cx="643425" cy="0"/>
          <a:chOff x="714304" y="752115"/>
          <a:chExt cx="497890" cy="397379"/>
        </a:xfrm>
      </cdr:grpSpPr>
      <cdr:sp macro="" textlink="">
        <cdr:nvSpPr>
          <cdr:cNvPr id="3789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789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789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0.83997</cdr:x>
      <cdr:y>0.3251</cdr:y>
    </cdr:from>
    <cdr:to>
      <cdr:x>0.92058</cdr:x>
      <cdr:y>0.37361</cdr:y>
    </cdr:to>
    <cdr:grpSp>
      <cdr:nvGrpSpPr>
        <cdr:cNvPr id="10" name="Group 5"/>
        <cdr:cNvGrpSpPr>
          <a:grpSpLocks xmlns:a="http://schemas.openxmlformats.org/drawingml/2006/main"/>
        </cdr:cNvGrpSpPr>
      </cdr:nvGrpSpPr>
      <cdr:grpSpPr bwMode="auto">
        <a:xfrm xmlns:a="http://schemas.openxmlformats.org/drawingml/2006/main">
          <a:off x="6704599" y="0"/>
          <a:ext cx="643425" cy="0"/>
          <a:chOff x="4343814" y="771168"/>
          <a:chExt cx="516279" cy="452721"/>
        </a:xfrm>
      </cdr:grpSpPr>
      <cdr:sp macro="" textlink="">
        <cdr:nvSpPr>
          <cdr:cNvPr id="3789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789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8.xml><?xml version="1.0" encoding="utf-8"?>
<c:userShapes xmlns:c="http://schemas.openxmlformats.org/drawingml/2006/chart">
  <cdr:relSizeAnchor xmlns:cdr="http://schemas.openxmlformats.org/drawingml/2006/chartDrawing">
    <cdr:from>
      <cdr:x>0.15657</cdr:x>
      <cdr:y>0.32793</cdr:y>
    </cdr:from>
    <cdr:to>
      <cdr:x>0.23793</cdr:x>
      <cdr:y>0.3784</cdr:y>
    </cdr:to>
    <cdr:grpSp>
      <cdr:nvGrpSpPr>
        <cdr:cNvPr id="9" name="Group 1"/>
        <cdr:cNvGrpSpPr>
          <a:grpSpLocks xmlns:a="http://schemas.openxmlformats.org/drawingml/2006/main"/>
        </cdr:cNvGrpSpPr>
      </cdr:nvGrpSpPr>
      <cdr:grpSpPr bwMode="auto">
        <a:xfrm xmlns:a="http://schemas.openxmlformats.org/drawingml/2006/main">
          <a:off x="1251225" y="0"/>
          <a:ext cx="650187" cy="0"/>
          <a:chOff x="714304" y="752115"/>
          <a:chExt cx="497890" cy="397379"/>
        </a:xfrm>
      </cdr:grpSpPr>
      <cdr:sp macro="" textlink="">
        <cdr:nvSpPr>
          <cdr:cNvPr id="3891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891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891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0.83998</cdr:x>
      <cdr:y>0.3251</cdr:y>
    </cdr:from>
    <cdr:to>
      <cdr:x>0.92059</cdr:x>
      <cdr:y>0.37361</cdr:y>
    </cdr:to>
    <cdr:grpSp>
      <cdr:nvGrpSpPr>
        <cdr:cNvPr id="10" name="Group 5"/>
        <cdr:cNvGrpSpPr>
          <a:grpSpLocks xmlns:a="http://schemas.openxmlformats.org/drawingml/2006/main"/>
        </cdr:cNvGrpSpPr>
      </cdr:nvGrpSpPr>
      <cdr:grpSpPr bwMode="auto">
        <a:xfrm xmlns:a="http://schemas.openxmlformats.org/drawingml/2006/main">
          <a:off x="6712679" y="0"/>
          <a:ext cx="644193" cy="0"/>
          <a:chOff x="4343814" y="771168"/>
          <a:chExt cx="516279" cy="452721"/>
        </a:xfrm>
      </cdr:grpSpPr>
      <cdr:sp macro="" textlink="">
        <cdr:nvSpPr>
          <cdr:cNvPr id="3891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891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9.xml><?xml version="1.0" encoding="utf-8"?>
<c:userShapes xmlns:c="http://schemas.openxmlformats.org/drawingml/2006/chart">
  <cdr:relSizeAnchor xmlns:cdr="http://schemas.openxmlformats.org/drawingml/2006/chartDrawing">
    <cdr:from>
      <cdr:x>0.16175</cdr:x>
      <cdr:y>0.32793</cdr:y>
    </cdr:from>
    <cdr:to>
      <cdr:x>0.2428</cdr:x>
      <cdr:y>0.3784</cdr:y>
    </cdr:to>
    <cdr:grpSp>
      <cdr:nvGrpSpPr>
        <cdr:cNvPr id="9" name="Group 1"/>
        <cdr:cNvGrpSpPr>
          <a:grpSpLocks xmlns:a="http://schemas.openxmlformats.org/drawingml/2006/main"/>
        </cdr:cNvGrpSpPr>
      </cdr:nvGrpSpPr>
      <cdr:grpSpPr bwMode="auto">
        <a:xfrm xmlns:a="http://schemas.openxmlformats.org/drawingml/2006/main">
          <a:off x="1143176" y="0"/>
          <a:ext cx="572825" cy="0"/>
          <a:chOff x="714304" y="752115"/>
          <a:chExt cx="497890" cy="397379"/>
        </a:xfrm>
      </cdr:grpSpPr>
      <cdr:sp macro="" textlink="">
        <cdr:nvSpPr>
          <cdr:cNvPr id="307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0.84096</cdr:x>
      <cdr:y>0.3251</cdr:y>
    </cdr:from>
    <cdr:to>
      <cdr:x>0.92029</cdr:x>
      <cdr:y>0.37361</cdr:y>
    </cdr:to>
    <cdr:grpSp>
      <cdr:nvGrpSpPr>
        <cdr:cNvPr id="10" name="Group 5"/>
        <cdr:cNvGrpSpPr>
          <a:grpSpLocks xmlns:a="http://schemas.openxmlformats.org/drawingml/2006/main"/>
        </cdr:cNvGrpSpPr>
      </cdr:nvGrpSpPr>
      <cdr:grpSpPr bwMode="auto">
        <a:xfrm xmlns:a="http://schemas.openxmlformats.org/drawingml/2006/main">
          <a:off x="5943527" y="0"/>
          <a:ext cx="560669" cy="0"/>
          <a:chOff x="4343814" y="771168"/>
          <a:chExt cx="516279" cy="452721"/>
        </a:xfrm>
      </cdr:grpSpPr>
      <cdr:sp macro="" textlink="">
        <cdr:nvSpPr>
          <cdr:cNvPr id="307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xml><?xml version="1.0" encoding="utf-8"?>
<c:userShapes xmlns:c="http://schemas.openxmlformats.org/drawingml/2006/chart">
  <cdr:relSizeAnchor xmlns:cdr="http://schemas.openxmlformats.org/drawingml/2006/chartDrawing">
    <cdr:from>
      <cdr:x>0.16174</cdr:x>
      <cdr:y>0.32793</cdr:y>
    </cdr:from>
    <cdr:to>
      <cdr:x>0.24279</cdr:x>
      <cdr:y>0.3784</cdr:y>
    </cdr:to>
    <cdr:grpSp>
      <cdr:nvGrpSpPr>
        <cdr:cNvPr id="9" name="Group 1"/>
        <cdr:cNvGrpSpPr>
          <a:grpSpLocks xmlns:a="http://schemas.openxmlformats.org/drawingml/2006/main"/>
        </cdr:cNvGrpSpPr>
      </cdr:nvGrpSpPr>
      <cdr:grpSpPr bwMode="auto">
        <a:xfrm xmlns:a="http://schemas.openxmlformats.org/drawingml/2006/main">
          <a:off x="1258649" y="0"/>
          <a:ext cx="630725" cy="0"/>
          <a:chOff x="714304" y="752115"/>
          <a:chExt cx="497890" cy="397379"/>
        </a:xfrm>
      </cdr:grpSpPr>
      <cdr:sp macro="" textlink="">
        <cdr:nvSpPr>
          <cdr:cNvPr id="409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409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410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0.84097</cdr:x>
      <cdr:y>0.3251</cdr:y>
    </cdr:from>
    <cdr:to>
      <cdr:x>0.9203</cdr:x>
      <cdr:y>0.37361</cdr:y>
    </cdr:to>
    <cdr:grpSp>
      <cdr:nvGrpSpPr>
        <cdr:cNvPr id="10" name="Group 5"/>
        <cdr:cNvGrpSpPr>
          <a:grpSpLocks xmlns:a="http://schemas.openxmlformats.org/drawingml/2006/main"/>
        </cdr:cNvGrpSpPr>
      </cdr:nvGrpSpPr>
      <cdr:grpSpPr bwMode="auto">
        <a:xfrm xmlns:a="http://schemas.openxmlformats.org/drawingml/2006/main">
          <a:off x="6544365" y="0"/>
          <a:ext cx="617341" cy="0"/>
          <a:chOff x="4343814" y="771168"/>
          <a:chExt cx="516279" cy="452721"/>
        </a:xfrm>
      </cdr:grpSpPr>
      <cdr:sp macro="" textlink="">
        <cdr:nvSpPr>
          <cdr:cNvPr id="410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410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0.xml><?xml version="1.0" encoding="utf-8"?>
<c:userShapes xmlns:c="http://schemas.openxmlformats.org/drawingml/2006/chart">
  <cdr:relSizeAnchor xmlns:cdr="http://schemas.openxmlformats.org/drawingml/2006/chartDrawing">
    <cdr:from>
      <cdr:x>0.16174</cdr:x>
      <cdr:y>0.32793</cdr:y>
    </cdr:from>
    <cdr:to>
      <cdr:x>0.24279</cdr:x>
      <cdr:y>0.3784</cdr:y>
    </cdr:to>
    <cdr:grpSp>
      <cdr:nvGrpSpPr>
        <cdr:cNvPr id="9" name="Group 1"/>
        <cdr:cNvGrpSpPr>
          <a:grpSpLocks xmlns:a="http://schemas.openxmlformats.org/drawingml/2006/main"/>
        </cdr:cNvGrpSpPr>
      </cdr:nvGrpSpPr>
      <cdr:grpSpPr bwMode="auto">
        <a:xfrm xmlns:a="http://schemas.openxmlformats.org/drawingml/2006/main">
          <a:off x="1143106" y="0"/>
          <a:ext cx="572824" cy="0"/>
          <a:chOff x="714304" y="752115"/>
          <a:chExt cx="497890" cy="397379"/>
        </a:xfrm>
      </cdr:grpSpPr>
      <cdr:sp macro="" textlink="">
        <cdr:nvSpPr>
          <cdr:cNvPr id="409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409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410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0.84097</cdr:x>
      <cdr:y>0.3251</cdr:y>
    </cdr:from>
    <cdr:to>
      <cdr:x>0.9203</cdr:x>
      <cdr:y>0.37361</cdr:y>
    </cdr:to>
    <cdr:grpSp>
      <cdr:nvGrpSpPr>
        <cdr:cNvPr id="10" name="Group 5"/>
        <cdr:cNvGrpSpPr>
          <a:grpSpLocks xmlns:a="http://schemas.openxmlformats.org/drawingml/2006/main"/>
        </cdr:cNvGrpSpPr>
      </cdr:nvGrpSpPr>
      <cdr:grpSpPr bwMode="auto">
        <a:xfrm xmlns:a="http://schemas.openxmlformats.org/drawingml/2006/main">
          <a:off x="5943598" y="0"/>
          <a:ext cx="560668" cy="0"/>
          <a:chOff x="4343814" y="771168"/>
          <a:chExt cx="516279" cy="452721"/>
        </a:xfrm>
      </cdr:grpSpPr>
      <cdr:sp macro="" textlink="">
        <cdr:nvSpPr>
          <cdr:cNvPr id="410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410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1.xml><?xml version="1.0" encoding="utf-8"?>
<c:userShapes xmlns:c="http://schemas.openxmlformats.org/drawingml/2006/chart">
  <cdr:relSizeAnchor xmlns:cdr="http://schemas.openxmlformats.org/drawingml/2006/chartDrawing">
    <cdr:from>
      <cdr:x>0.16149</cdr:x>
      <cdr:y>0.32793</cdr:y>
    </cdr:from>
    <cdr:to>
      <cdr:x>0.24254</cdr:x>
      <cdr:y>0.3784</cdr:y>
    </cdr:to>
    <cdr:grpSp>
      <cdr:nvGrpSpPr>
        <cdr:cNvPr id="9" name="Group 1"/>
        <cdr:cNvGrpSpPr>
          <a:grpSpLocks xmlns:a="http://schemas.openxmlformats.org/drawingml/2006/main"/>
        </cdr:cNvGrpSpPr>
      </cdr:nvGrpSpPr>
      <cdr:grpSpPr bwMode="auto">
        <a:xfrm xmlns:a="http://schemas.openxmlformats.org/drawingml/2006/main">
          <a:off x="1141339" y="0"/>
          <a:ext cx="572825" cy="0"/>
          <a:chOff x="714304" y="752115"/>
          <a:chExt cx="497890" cy="397379"/>
        </a:xfrm>
      </cdr:grpSpPr>
      <cdr:sp macro="" textlink="">
        <cdr:nvSpPr>
          <cdr:cNvPr id="512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512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512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0.84073</cdr:x>
      <cdr:y>0.3251</cdr:y>
    </cdr:from>
    <cdr:to>
      <cdr:x>0.92105</cdr:x>
      <cdr:y>0.37361</cdr:y>
    </cdr:to>
    <cdr:grpSp>
      <cdr:nvGrpSpPr>
        <cdr:cNvPr id="10" name="Group 5"/>
        <cdr:cNvGrpSpPr>
          <a:grpSpLocks xmlns:a="http://schemas.openxmlformats.org/drawingml/2006/main"/>
        </cdr:cNvGrpSpPr>
      </cdr:nvGrpSpPr>
      <cdr:grpSpPr bwMode="auto">
        <a:xfrm xmlns:a="http://schemas.openxmlformats.org/drawingml/2006/main">
          <a:off x="5941901" y="0"/>
          <a:ext cx="567666" cy="0"/>
          <a:chOff x="4343814" y="771168"/>
          <a:chExt cx="516279" cy="452721"/>
        </a:xfrm>
      </cdr:grpSpPr>
      <cdr:sp macro="" textlink="">
        <cdr:nvSpPr>
          <cdr:cNvPr id="512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512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2.xml><?xml version="1.0" encoding="utf-8"?>
<c:userShapes xmlns:c="http://schemas.openxmlformats.org/drawingml/2006/chart">
  <cdr:relSizeAnchor xmlns:cdr="http://schemas.openxmlformats.org/drawingml/2006/chartDrawing">
    <cdr:from>
      <cdr:x>0.16148</cdr:x>
      <cdr:y>0.3164</cdr:y>
    </cdr:from>
    <cdr:to>
      <cdr:x>0.2418</cdr:x>
      <cdr:y>0.36818</cdr:y>
    </cdr:to>
    <cdr:grpSp>
      <cdr:nvGrpSpPr>
        <cdr:cNvPr id="9" name="Group 1"/>
        <cdr:cNvGrpSpPr>
          <a:grpSpLocks xmlns:a="http://schemas.openxmlformats.org/drawingml/2006/main"/>
        </cdr:cNvGrpSpPr>
      </cdr:nvGrpSpPr>
      <cdr:grpSpPr bwMode="auto">
        <a:xfrm xmlns:a="http://schemas.openxmlformats.org/drawingml/2006/main">
          <a:off x="1136654" y="0"/>
          <a:ext cx="565370" cy="0"/>
          <a:chOff x="714304" y="752115"/>
          <a:chExt cx="497890" cy="397379"/>
        </a:xfrm>
      </cdr:grpSpPr>
      <cdr:sp macro="" textlink="">
        <cdr:nvSpPr>
          <cdr:cNvPr id="614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614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614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cdr:x>
      <cdr:y>0.31336</cdr:y>
    </cdr:from>
    <cdr:to>
      <cdr:x>0.92007</cdr:x>
      <cdr:y>0.36339</cdr:y>
    </cdr:to>
    <cdr:grpSp>
      <cdr:nvGrpSpPr>
        <cdr:cNvPr id="10" name="Group 5"/>
        <cdr:cNvGrpSpPr>
          <a:grpSpLocks xmlns:a="http://schemas.openxmlformats.org/drawingml/2006/main"/>
        </cdr:cNvGrpSpPr>
      </cdr:nvGrpSpPr>
      <cdr:grpSpPr bwMode="auto">
        <a:xfrm xmlns:a="http://schemas.openxmlformats.org/drawingml/2006/main">
          <a:off x="5912739" y="0"/>
          <a:ext cx="563611" cy="0"/>
          <a:chOff x="4343814" y="771168"/>
          <a:chExt cx="516279" cy="452721"/>
        </a:xfrm>
      </cdr:grpSpPr>
      <cdr:sp macro="" textlink="">
        <cdr:nvSpPr>
          <cdr:cNvPr id="615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615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3.xml><?xml version="1.0" encoding="utf-8"?>
<c:userShapes xmlns:c="http://schemas.openxmlformats.org/drawingml/2006/chart">
  <cdr:relSizeAnchor xmlns:cdr="http://schemas.openxmlformats.org/drawingml/2006/chartDrawing">
    <cdr:from>
      <cdr:x>0.16147</cdr:x>
      <cdr:y>0.3164</cdr:y>
    </cdr:from>
    <cdr:to>
      <cdr:x>0.24179</cdr:x>
      <cdr:y>0.36818</cdr:y>
    </cdr:to>
    <cdr:grpSp>
      <cdr:nvGrpSpPr>
        <cdr:cNvPr id="9" name="Group 1"/>
        <cdr:cNvGrpSpPr>
          <a:grpSpLocks xmlns:a="http://schemas.openxmlformats.org/drawingml/2006/main"/>
        </cdr:cNvGrpSpPr>
      </cdr:nvGrpSpPr>
      <cdr:grpSpPr bwMode="auto">
        <a:xfrm xmlns:a="http://schemas.openxmlformats.org/drawingml/2006/main">
          <a:off x="1136583" y="0"/>
          <a:ext cx="565371" cy="0"/>
          <a:chOff x="714304" y="752115"/>
          <a:chExt cx="497890" cy="397379"/>
        </a:xfrm>
      </cdr:grpSpPr>
      <cdr:sp macro="" textlink="">
        <cdr:nvSpPr>
          <cdr:cNvPr id="717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717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717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0.84099</cdr:x>
      <cdr:y>0.31336</cdr:y>
    </cdr:from>
    <cdr:to>
      <cdr:x>0.92131</cdr:x>
      <cdr:y>0.36339</cdr:y>
    </cdr:to>
    <cdr:grpSp>
      <cdr:nvGrpSpPr>
        <cdr:cNvPr id="10" name="Group 5"/>
        <cdr:cNvGrpSpPr>
          <a:grpSpLocks xmlns:a="http://schemas.openxmlformats.org/drawingml/2006/main"/>
        </cdr:cNvGrpSpPr>
      </cdr:nvGrpSpPr>
      <cdr:grpSpPr bwMode="auto">
        <a:xfrm xmlns:a="http://schemas.openxmlformats.org/drawingml/2006/main">
          <a:off x="5919708" y="0"/>
          <a:ext cx="565370" cy="0"/>
          <a:chOff x="4343814" y="771168"/>
          <a:chExt cx="516279" cy="452721"/>
        </a:xfrm>
      </cdr:grpSpPr>
      <cdr:sp macro="" textlink="">
        <cdr:nvSpPr>
          <cdr:cNvPr id="717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717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4.xml><?xml version="1.0" encoding="utf-8"?>
<c:userShapes xmlns:c="http://schemas.openxmlformats.org/drawingml/2006/chart">
  <cdr:relSizeAnchor xmlns:cdr="http://schemas.openxmlformats.org/drawingml/2006/chartDrawing">
    <cdr:from>
      <cdr:x>0.16146</cdr:x>
      <cdr:y>0.32793</cdr:y>
    </cdr:from>
    <cdr:to>
      <cdr:x>0.24179</cdr:x>
      <cdr:y>0.3784</cdr:y>
    </cdr:to>
    <cdr:grpSp>
      <cdr:nvGrpSpPr>
        <cdr:cNvPr id="9" name="Group 1"/>
        <cdr:cNvGrpSpPr>
          <a:grpSpLocks xmlns:a="http://schemas.openxmlformats.org/drawingml/2006/main"/>
        </cdr:cNvGrpSpPr>
      </cdr:nvGrpSpPr>
      <cdr:grpSpPr bwMode="auto">
        <a:xfrm xmlns:a="http://schemas.openxmlformats.org/drawingml/2006/main">
          <a:off x="1133437" y="0"/>
          <a:ext cx="563911" cy="0"/>
          <a:chOff x="714304" y="752115"/>
          <a:chExt cx="497890" cy="397379"/>
        </a:xfrm>
      </cdr:grpSpPr>
      <cdr:sp macro="" textlink="">
        <cdr:nvSpPr>
          <cdr:cNvPr id="819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819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819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cdr:x>
      <cdr:y>0.3251</cdr:y>
    </cdr:from>
    <cdr:to>
      <cdr:x>0.92132</cdr:x>
      <cdr:y>0.37361</cdr:y>
    </cdr:to>
    <cdr:grpSp>
      <cdr:nvGrpSpPr>
        <cdr:cNvPr id="10" name="Group 5"/>
        <cdr:cNvGrpSpPr>
          <a:grpSpLocks xmlns:a="http://schemas.openxmlformats.org/drawingml/2006/main"/>
        </cdr:cNvGrpSpPr>
      </cdr:nvGrpSpPr>
      <cdr:grpSpPr bwMode="auto">
        <a:xfrm xmlns:a="http://schemas.openxmlformats.org/drawingml/2006/main">
          <a:off x="5903757" y="0"/>
          <a:ext cx="563840" cy="0"/>
          <a:chOff x="4343814" y="771168"/>
          <a:chExt cx="516279" cy="452721"/>
        </a:xfrm>
      </cdr:grpSpPr>
      <cdr:sp macro="" textlink="">
        <cdr:nvSpPr>
          <cdr:cNvPr id="819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819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5.xml><?xml version="1.0" encoding="utf-8"?>
<c:userShapes xmlns:c="http://schemas.openxmlformats.org/drawingml/2006/chart">
  <cdr:relSizeAnchor xmlns:cdr="http://schemas.openxmlformats.org/drawingml/2006/chartDrawing">
    <cdr:from>
      <cdr:x>0.16121</cdr:x>
      <cdr:y>0.32793</cdr:y>
    </cdr:from>
    <cdr:to>
      <cdr:x>0.24153</cdr:x>
      <cdr:y>0.3784</cdr:y>
    </cdr:to>
    <cdr:grpSp>
      <cdr:nvGrpSpPr>
        <cdr:cNvPr id="9" name="Group 1"/>
        <cdr:cNvGrpSpPr>
          <a:grpSpLocks xmlns:a="http://schemas.openxmlformats.org/drawingml/2006/main"/>
        </cdr:cNvGrpSpPr>
      </cdr:nvGrpSpPr>
      <cdr:grpSpPr bwMode="auto">
        <a:xfrm xmlns:a="http://schemas.openxmlformats.org/drawingml/2006/main">
          <a:off x="1131682" y="0"/>
          <a:ext cx="563840" cy="0"/>
          <a:chOff x="714304" y="752115"/>
          <a:chExt cx="497890" cy="397379"/>
        </a:xfrm>
      </cdr:grpSpPr>
      <cdr:sp macro="" textlink="">
        <cdr:nvSpPr>
          <cdr:cNvPr id="921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921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922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0.84076</cdr:x>
      <cdr:y>0.3251</cdr:y>
    </cdr:from>
    <cdr:to>
      <cdr:x>0.92108</cdr:x>
      <cdr:y>0.37361</cdr:y>
    </cdr:to>
    <cdr:grpSp>
      <cdr:nvGrpSpPr>
        <cdr:cNvPr id="10" name="Group 5"/>
        <cdr:cNvGrpSpPr>
          <a:grpSpLocks xmlns:a="http://schemas.openxmlformats.org/drawingml/2006/main"/>
        </cdr:cNvGrpSpPr>
      </cdr:nvGrpSpPr>
      <cdr:grpSpPr bwMode="auto">
        <a:xfrm xmlns:a="http://schemas.openxmlformats.org/drawingml/2006/main">
          <a:off x="5902072" y="0"/>
          <a:ext cx="563841" cy="0"/>
          <a:chOff x="4343814" y="771168"/>
          <a:chExt cx="516279" cy="452721"/>
        </a:xfrm>
      </cdr:grpSpPr>
      <cdr:sp macro="" textlink="">
        <cdr:nvSpPr>
          <cdr:cNvPr id="922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922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6.xml><?xml version="1.0" encoding="utf-8"?>
<c:userShapes xmlns:c="http://schemas.openxmlformats.org/drawingml/2006/chart">
  <cdr:relSizeAnchor xmlns:cdr="http://schemas.openxmlformats.org/drawingml/2006/chartDrawing">
    <cdr:from>
      <cdr:x>0.16022</cdr:x>
      <cdr:y>0.32793</cdr:y>
    </cdr:from>
    <cdr:to>
      <cdr:x>0.24153</cdr:x>
      <cdr:y>0.3784</cdr:y>
    </cdr:to>
    <cdr:grpSp>
      <cdr:nvGrpSpPr>
        <cdr:cNvPr id="9" name="Group 1"/>
        <cdr:cNvGrpSpPr>
          <a:grpSpLocks xmlns:a="http://schemas.openxmlformats.org/drawingml/2006/main"/>
        </cdr:cNvGrpSpPr>
      </cdr:nvGrpSpPr>
      <cdr:grpSpPr bwMode="auto">
        <a:xfrm xmlns:a="http://schemas.openxmlformats.org/drawingml/2006/main">
          <a:off x="1127785" y="0"/>
          <a:ext cx="572339" cy="0"/>
          <a:chOff x="714304" y="752115"/>
          <a:chExt cx="497890" cy="397379"/>
        </a:xfrm>
      </cdr:grpSpPr>
      <cdr:sp macro="" textlink="">
        <cdr:nvSpPr>
          <cdr:cNvPr id="1024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024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024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0.84003</cdr:x>
      <cdr:y>0.3251</cdr:y>
    </cdr:from>
    <cdr:to>
      <cdr:x>0.92109</cdr:x>
      <cdr:y>0.37361</cdr:y>
    </cdr:to>
    <cdr:grpSp>
      <cdr:nvGrpSpPr>
        <cdr:cNvPr id="10" name="Group 5"/>
        <cdr:cNvGrpSpPr>
          <a:grpSpLocks xmlns:a="http://schemas.openxmlformats.org/drawingml/2006/main"/>
        </cdr:cNvGrpSpPr>
      </cdr:nvGrpSpPr>
      <cdr:grpSpPr bwMode="auto">
        <a:xfrm xmlns:a="http://schemas.openxmlformats.org/drawingml/2006/main">
          <a:off x="5912950" y="0"/>
          <a:ext cx="570579" cy="0"/>
          <a:chOff x="4343814" y="771168"/>
          <a:chExt cx="516279" cy="452721"/>
        </a:xfrm>
      </cdr:grpSpPr>
      <cdr:sp macro="" textlink="">
        <cdr:nvSpPr>
          <cdr:cNvPr id="1024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024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7.xml><?xml version="1.0" encoding="utf-8"?>
<c:userShapes xmlns:c="http://schemas.openxmlformats.org/drawingml/2006/chart">
  <cdr:relSizeAnchor xmlns:cdr="http://schemas.openxmlformats.org/drawingml/2006/chartDrawing">
    <cdr:from>
      <cdr:x>0.16021</cdr:x>
      <cdr:y>0.32793</cdr:y>
    </cdr:from>
    <cdr:to>
      <cdr:x>0.24152</cdr:x>
      <cdr:y>0.3784</cdr:y>
    </cdr:to>
    <cdr:grpSp>
      <cdr:nvGrpSpPr>
        <cdr:cNvPr id="9" name="Group 1"/>
        <cdr:cNvGrpSpPr>
          <a:grpSpLocks xmlns:a="http://schemas.openxmlformats.org/drawingml/2006/main"/>
        </cdr:cNvGrpSpPr>
      </cdr:nvGrpSpPr>
      <cdr:grpSpPr bwMode="auto">
        <a:xfrm xmlns:a="http://schemas.openxmlformats.org/drawingml/2006/main">
          <a:off x="1127714" y="0"/>
          <a:ext cx="572339" cy="0"/>
          <a:chOff x="714304" y="752115"/>
          <a:chExt cx="497890" cy="397379"/>
        </a:xfrm>
      </cdr:grpSpPr>
      <cdr:sp macro="" textlink="">
        <cdr:nvSpPr>
          <cdr:cNvPr id="1126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126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126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0.84102</cdr:x>
      <cdr:y>0.3251</cdr:y>
    </cdr:from>
    <cdr:to>
      <cdr:x>0.92135</cdr:x>
      <cdr:y>0.37361</cdr:y>
    </cdr:to>
    <cdr:grpSp>
      <cdr:nvGrpSpPr>
        <cdr:cNvPr id="10" name="Group 5"/>
        <cdr:cNvGrpSpPr>
          <a:grpSpLocks xmlns:a="http://schemas.openxmlformats.org/drawingml/2006/main"/>
        </cdr:cNvGrpSpPr>
      </cdr:nvGrpSpPr>
      <cdr:grpSpPr bwMode="auto">
        <a:xfrm xmlns:a="http://schemas.openxmlformats.org/drawingml/2006/main">
          <a:off x="5919919" y="0"/>
          <a:ext cx="565441" cy="0"/>
          <a:chOff x="4343814" y="771168"/>
          <a:chExt cx="516279" cy="452721"/>
        </a:xfrm>
      </cdr:grpSpPr>
      <cdr:sp macro="" textlink="">
        <cdr:nvSpPr>
          <cdr:cNvPr id="1127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127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8.xml><?xml version="1.0" encoding="utf-8"?>
<c:userShapes xmlns:c="http://schemas.openxmlformats.org/drawingml/2006/chart">
  <cdr:relSizeAnchor xmlns:cdr="http://schemas.openxmlformats.org/drawingml/2006/chartDrawing">
    <cdr:from>
      <cdr:x>0.15996</cdr:x>
      <cdr:y>0.32793</cdr:y>
    </cdr:from>
    <cdr:to>
      <cdr:x>0.24127</cdr:x>
      <cdr:y>0.3784</cdr:y>
    </cdr:to>
    <cdr:grpSp>
      <cdr:nvGrpSpPr>
        <cdr:cNvPr id="9" name="Group 1"/>
        <cdr:cNvGrpSpPr>
          <a:grpSpLocks xmlns:a="http://schemas.openxmlformats.org/drawingml/2006/main"/>
        </cdr:cNvGrpSpPr>
      </cdr:nvGrpSpPr>
      <cdr:grpSpPr bwMode="auto">
        <a:xfrm xmlns:a="http://schemas.openxmlformats.org/drawingml/2006/main">
          <a:off x="1125954" y="0"/>
          <a:ext cx="572339" cy="0"/>
          <a:chOff x="714304" y="752115"/>
          <a:chExt cx="497890" cy="397379"/>
        </a:xfrm>
      </cdr:grpSpPr>
      <cdr:sp macro="" textlink="">
        <cdr:nvSpPr>
          <cdr:cNvPr id="1229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229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229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0.84078</cdr:x>
      <cdr:y>0.3251</cdr:y>
    </cdr:from>
    <cdr:to>
      <cdr:x>0.92111</cdr:x>
      <cdr:y>0.37361</cdr:y>
    </cdr:to>
    <cdr:grpSp>
      <cdr:nvGrpSpPr>
        <cdr:cNvPr id="10" name="Group 5"/>
        <cdr:cNvGrpSpPr>
          <a:grpSpLocks xmlns:a="http://schemas.openxmlformats.org/drawingml/2006/main"/>
        </cdr:cNvGrpSpPr>
      </cdr:nvGrpSpPr>
      <cdr:grpSpPr bwMode="auto">
        <a:xfrm xmlns:a="http://schemas.openxmlformats.org/drawingml/2006/main">
          <a:off x="5918229" y="0"/>
          <a:ext cx="565441" cy="0"/>
          <a:chOff x="4343814" y="771168"/>
          <a:chExt cx="516279" cy="452721"/>
        </a:xfrm>
      </cdr:grpSpPr>
      <cdr:sp macro="" textlink="">
        <cdr:nvSpPr>
          <cdr:cNvPr id="1229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229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9.xml><?xml version="1.0" encoding="utf-8"?>
<c:userShapes xmlns:c="http://schemas.openxmlformats.org/drawingml/2006/chart">
  <cdr:relSizeAnchor xmlns:cdr="http://schemas.openxmlformats.org/drawingml/2006/chartDrawing">
    <cdr:from>
      <cdr:x>0.15995</cdr:x>
      <cdr:y>0.32793</cdr:y>
    </cdr:from>
    <cdr:to>
      <cdr:x>0.24127</cdr:x>
      <cdr:y>0.3784</cdr:y>
    </cdr:to>
    <cdr:grpSp>
      <cdr:nvGrpSpPr>
        <cdr:cNvPr id="9" name="Group 1"/>
        <cdr:cNvGrpSpPr>
          <a:grpSpLocks xmlns:a="http://schemas.openxmlformats.org/drawingml/2006/main"/>
        </cdr:cNvGrpSpPr>
      </cdr:nvGrpSpPr>
      <cdr:grpSpPr bwMode="auto">
        <a:xfrm xmlns:a="http://schemas.openxmlformats.org/drawingml/2006/main">
          <a:off x="1256907" y="0"/>
          <a:ext cx="639023" cy="0"/>
          <a:chOff x="714304" y="752115"/>
          <a:chExt cx="497890" cy="397379"/>
        </a:xfrm>
      </cdr:grpSpPr>
      <cdr:sp macro="" textlink="">
        <cdr:nvSpPr>
          <cdr:cNvPr id="1331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331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331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0.8398</cdr:x>
      <cdr:y>0.3251</cdr:y>
    </cdr:from>
    <cdr:to>
      <cdr:x>0.92013</cdr:x>
      <cdr:y>0.37361</cdr:y>
    </cdr:to>
    <cdr:grpSp>
      <cdr:nvGrpSpPr>
        <cdr:cNvPr id="10" name="Group 5"/>
        <cdr:cNvGrpSpPr>
          <a:grpSpLocks xmlns:a="http://schemas.openxmlformats.org/drawingml/2006/main"/>
        </cdr:cNvGrpSpPr>
      </cdr:nvGrpSpPr>
      <cdr:grpSpPr bwMode="auto">
        <a:xfrm xmlns:a="http://schemas.openxmlformats.org/drawingml/2006/main">
          <a:off x="6599253" y="0"/>
          <a:ext cx="631244" cy="0"/>
          <a:chOff x="4343814" y="771168"/>
          <a:chExt cx="516279" cy="452721"/>
        </a:xfrm>
      </cdr:grpSpPr>
      <cdr:sp macro="" textlink="">
        <cdr:nvSpPr>
          <cdr:cNvPr id="1331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331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xml><?xml version="1.0" encoding="utf-8"?>
<c:userShapes xmlns:c="http://schemas.openxmlformats.org/drawingml/2006/chart">
  <cdr:relSizeAnchor xmlns:cdr="http://schemas.openxmlformats.org/drawingml/2006/chartDrawing">
    <cdr:from>
      <cdr:x>0.16149</cdr:x>
      <cdr:y>0.32793</cdr:y>
    </cdr:from>
    <cdr:to>
      <cdr:x>0.24254</cdr:x>
      <cdr:y>0.3784</cdr:y>
    </cdr:to>
    <cdr:grpSp>
      <cdr:nvGrpSpPr>
        <cdr:cNvPr id="9" name="Group 1"/>
        <cdr:cNvGrpSpPr>
          <a:grpSpLocks xmlns:a="http://schemas.openxmlformats.org/drawingml/2006/main"/>
        </cdr:cNvGrpSpPr>
      </cdr:nvGrpSpPr>
      <cdr:grpSpPr bwMode="auto">
        <a:xfrm xmlns:a="http://schemas.openxmlformats.org/drawingml/2006/main">
          <a:off x="1256703" y="0"/>
          <a:ext cx="630725" cy="0"/>
          <a:chOff x="714304" y="752115"/>
          <a:chExt cx="497890" cy="397379"/>
        </a:xfrm>
      </cdr:grpSpPr>
      <cdr:sp macro="" textlink="">
        <cdr:nvSpPr>
          <cdr:cNvPr id="512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512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512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0.84073</cdr:x>
      <cdr:y>0.3251</cdr:y>
    </cdr:from>
    <cdr:to>
      <cdr:x>0.92105</cdr:x>
      <cdr:y>0.37361</cdr:y>
    </cdr:to>
    <cdr:grpSp>
      <cdr:nvGrpSpPr>
        <cdr:cNvPr id="10" name="Group 5"/>
        <cdr:cNvGrpSpPr>
          <a:grpSpLocks xmlns:a="http://schemas.openxmlformats.org/drawingml/2006/main"/>
        </cdr:cNvGrpSpPr>
      </cdr:nvGrpSpPr>
      <cdr:grpSpPr bwMode="auto">
        <a:xfrm xmlns:a="http://schemas.openxmlformats.org/drawingml/2006/main">
          <a:off x="6542498" y="0"/>
          <a:ext cx="625044" cy="0"/>
          <a:chOff x="4343814" y="771168"/>
          <a:chExt cx="516279" cy="452721"/>
        </a:xfrm>
      </cdr:grpSpPr>
      <cdr:sp macro="" textlink="">
        <cdr:nvSpPr>
          <cdr:cNvPr id="512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512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0.xml><?xml version="1.0" encoding="utf-8"?>
<c:userShapes xmlns:c="http://schemas.openxmlformats.org/drawingml/2006/chart">
  <cdr:relSizeAnchor xmlns:cdr="http://schemas.openxmlformats.org/drawingml/2006/chartDrawing">
    <cdr:from>
      <cdr:x>0.15994</cdr:x>
      <cdr:y>0.32793</cdr:y>
    </cdr:from>
    <cdr:to>
      <cdr:x>0.24126</cdr:x>
      <cdr:y>0.3784</cdr:y>
    </cdr:to>
    <cdr:grpSp>
      <cdr:nvGrpSpPr>
        <cdr:cNvPr id="9" name="Group 1"/>
        <cdr:cNvGrpSpPr>
          <a:grpSpLocks xmlns:a="http://schemas.openxmlformats.org/drawingml/2006/main"/>
        </cdr:cNvGrpSpPr>
      </cdr:nvGrpSpPr>
      <cdr:grpSpPr bwMode="auto">
        <a:xfrm xmlns:a="http://schemas.openxmlformats.org/drawingml/2006/main">
          <a:off x="1256829" y="0"/>
          <a:ext cx="639022" cy="0"/>
          <a:chOff x="714304" y="752115"/>
          <a:chExt cx="497890" cy="397379"/>
        </a:xfrm>
      </cdr:grpSpPr>
      <cdr:sp macro="" textlink="">
        <cdr:nvSpPr>
          <cdr:cNvPr id="1433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433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434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0.84104</cdr:x>
      <cdr:y>0.3251</cdr:y>
    </cdr:from>
    <cdr:to>
      <cdr:x>0.92138</cdr:x>
      <cdr:y>0.37361</cdr:y>
    </cdr:to>
    <cdr:grpSp>
      <cdr:nvGrpSpPr>
        <cdr:cNvPr id="10" name="Group 5"/>
        <cdr:cNvGrpSpPr>
          <a:grpSpLocks xmlns:a="http://schemas.openxmlformats.org/drawingml/2006/main"/>
        </cdr:cNvGrpSpPr>
      </cdr:nvGrpSpPr>
      <cdr:grpSpPr bwMode="auto">
        <a:xfrm xmlns:a="http://schemas.openxmlformats.org/drawingml/2006/main">
          <a:off x="6608997" y="0"/>
          <a:ext cx="631322" cy="0"/>
          <a:chOff x="4343814" y="771168"/>
          <a:chExt cx="516279" cy="452721"/>
        </a:xfrm>
      </cdr:grpSpPr>
      <cdr:sp macro="" textlink="">
        <cdr:nvSpPr>
          <cdr:cNvPr id="1434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434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1.xml><?xml version="1.0" encoding="utf-8"?>
<c:userShapes xmlns:c="http://schemas.openxmlformats.org/drawingml/2006/chart">
  <cdr:relSizeAnchor xmlns:cdr="http://schemas.openxmlformats.org/drawingml/2006/chartDrawing">
    <cdr:from>
      <cdr:x>0.15994</cdr:x>
      <cdr:y>0.32793</cdr:y>
    </cdr:from>
    <cdr:to>
      <cdr:x>0.24126</cdr:x>
      <cdr:y>0.3784</cdr:y>
    </cdr:to>
    <cdr:grpSp>
      <cdr:nvGrpSpPr>
        <cdr:cNvPr id="9" name="Group 1"/>
        <cdr:cNvGrpSpPr>
          <a:grpSpLocks xmlns:a="http://schemas.openxmlformats.org/drawingml/2006/main"/>
        </cdr:cNvGrpSpPr>
      </cdr:nvGrpSpPr>
      <cdr:grpSpPr bwMode="auto">
        <a:xfrm xmlns:a="http://schemas.openxmlformats.org/drawingml/2006/main">
          <a:off x="1258352" y="0"/>
          <a:ext cx="639797" cy="0"/>
          <a:chOff x="714304" y="752115"/>
          <a:chExt cx="497890" cy="397379"/>
        </a:xfrm>
      </cdr:grpSpPr>
      <cdr:sp macro="" textlink="">
        <cdr:nvSpPr>
          <cdr:cNvPr id="1536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536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536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0.84105</cdr:x>
      <cdr:y>0.3251</cdr:y>
    </cdr:from>
    <cdr:to>
      <cdr:x>0.9204</cdr:x>
      <cdr:y>0.37361</cdr:y>
    </cdr:to>
    <cdr:grpSp>
      <cdr:nvGrpSpPr>
        <cdr:cNvPr id="10" name="Group 5"/>
        <cdr:cNvGrpSpPr>
          <a:grpSpLocks xmlns:a="http://schemas.openxmlformats.org/drawingml/2006/main"/>
        </cdr:cNvGrpSpPr>
      </cdr:nvGrpSpPr>
      <cdr:grpSpPr bwMode="auto">
        <a:xfrm xmlns:a="http://schemas.openxmlformats.org/drawingml/2006/main">
          <a:off x="6617087" y="0"/>
          <a:ext cx="624298" cy="0"/>
          <a:chOff x="4343814" y="771168"/>
          <a:chExt cx="516279" cy="452721"/>
        </a:xfrm>
      </cdr:grpSpPr>
      <cdr:sp macro="" textlink="">
        <cdr:nvSpPr>
          <cdr:cNvPr id="1536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536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2.xml><?xml version="1.0" encoding="utf-8"?>
<c:userShapes xmlns:c="http://schemas.openxmlformats.org/drawingml/2006/chart">
  <cdr:relSizeAnchor xmlns:cdr="http://schemas.openxmlformats.org/drawingml/2006/chartDrawing">
    <cdr:from>
      <cdr:x>0.15968</cdr:x>
      <cdr:y>0.32793</cdr:y>
    </cdr:from>
    <cdr:to>
      <cdr:x>0.241</cdr:x>
      <cdr:y>0.3784</cdr:y>
    </cdr:to>
    <cdr:grpSp>
      <cdr:nvGrpSpPr>
        <cdr:cNvPr id="9" name="Group 1"/>
        <cdr:cNvGrpSpPr>
          <a:grpSpLocks xmlns:a="http://schemas.openxmlformats.org/drawingml/2006/main"/>
        </cdr:cNvGrpSpPr>
      </cdr:nvGrpSpPr>
      <cdr:grpSpPr bwMode="auto">
        <a:xfrm xmlns:a="http://schemas.openxmlformats.org/drawingml/2006/main">
          <a:off x="1256306" y="0"/>
          <a:ext cx="639798" cy="0"/>
          <a:chOff x="714304" y="752115"/>
          <a:chExt cx="497890" cy="397379"/>
        </a:xfrm>
      </cdr:grpSpPr>
      <cdr:sp macro="" textlink="">
        <cdr:nvSpPr>
          <cdr:cNvPr id="1638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638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638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0.83983</cdr:x>
      <cdr:y>0.3251</cdr:y>
    </cdr:from>
    <cdr:to>
      <cdr:x>0.92016</cdr:x>
      <cdr:y>0.37361</cdr:y>
    </cdr:to>
    <cdr:grpSp>
      <cdr:nvGrpSpPr>
        <cdr:cNvPr id="10" name="Group 5"/>
        <cdr:cNvGrpSpPr>
          <a:grpSpLocks xmlns:a="http://schemas.openxmlformats.org/drawingml/2006/main"/>
        </cdr:cNvGrpSpPr>
      </cdr:nvGrpSpPr>
      <cdr:grpSpPr bwMode="auto">
        <a:xfrm xmlns:a="http://schemas.openxmlformats.org/drawingml/2006/main">
          <a:off x="6607488" y="0"/>
          <a:ext cx="632009" cy="0"/>
          <a:chOff x="4343814" y="771168"/>
          <a:chExt cx="516279" cy="452721"/>
        </a:xfrm>
      </cdr:grpSpPr>
      <cdr:sp macro="" textlink="">
        <cdr:nvSpPr>
          <cdr:cNvPr id="1639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639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3.xml><?xml version="1.0" encoding="utf-8"?>
<c:userShapes xmlns:c="http://schemas.openxmlformats.org/drawingml/2006/chart">
  <cdr:relSizeAnchor xmlns:cdr="http://schemas.openxmlformats.org/drawingml/2006/chartDrawing">
    <cdr:from>
      <cdr:x>0.15968</cdr:x>
      <cdr:y>0.32793</cdr:y>
    </cdr:from>
    <cdr:to>
      <cdr:x>0.241</cdr:x>
      <cdr:y>0.3784</cdr:y>
    </cdr:to>
    <cdr:grpSp>
      <cdr:nvGrpSpPr>
        <cdr:cNvPr id="9" name="Group 1"/>
        <cdr:cNvGrpSpPr>
          <a:grpSpLocks xmlns:a="http://schemas.openxmlformats.org/drawingml/2006/main"/>
        </cdr:cNvGrpSpPr>
      </cdr:nvGrpSpPr>
      <cdr:grpSpPr bwMode="auto">
        <a:xfrm xmlns:a="http://schemas.openxmlformats.org/drawingml/2006/main">
          <a:off x="1257827" y="0"/>
          <a:ext cx="640572" cy="0"/>
          <a:chOff x="714304" y="752115"/>
          <a:chExt cx="497890" cy="397379"/>
        </a:xfrm>
      </cdr:grpSpPr>
      <cdr:sp macro="" textlink="">
        <cdr:nvSpPr>
          <cdr:cNvPr id="1741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741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741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0.84007</cdr:x>
      <cdr:y>0.3251</cdr:y>
    </cdr:from>
    <cdr:to>
      <cdr:x>0.92041</cdr:x>
      <cdr:y>0.37361</cdr:y>
    </cdr:to>
    <cdr:grpSp>
      <cdr:nvGrpSpPr>
        <cdr:cNvPr id="10" name="Group 5"/>
        <cdr:cNvGrpSpPr>
          <a:grpSpLocks xmlns:a="http://schemas.openxmlformats.org/drawingml/2006/main"/>
        </cdr:cNvGrpSpPr>
      </cdr:nvGrpSpPr>
      <cdr:grpSpPr bwMode="auto">
        <a:xfrm xmlns:a="http://schemas.openxmlformats.org/drawingml/2006/main">
          <a:off x="6625177" y="0"/>
          <a:ext cx="632852" cy="0"/>
          <a:chOff x="4343814" y="771168"/>
          <a:chExt cx="516279" cy="452721"/>
        </a:xfrm>
      </cdr:grpSpPr>
      <cdr:sp macro="" textlink="">
        <cdr:nvSpPr>
          <cdr:cNvPr id="1741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741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4.xml><?xml version="1.0" encoding="utf-8"?>
<c:userShapes xmlns:c="http://schemas.openxmlformats.org/drawingml/2006/chart">
  <cdr:relSizeAnchor xmlns:cdr="http://schemas.openxmlformats.org/drawingml/2006/chartDrawing">
    <cdr:from>
      <cdr:x>0.15967</cdr:x>
      <cdr:y>0.32793</cdr:y>
    </cdr:from>
    <cdr:to>
      <cdr:x>0.24099</cdr:x>
      <cdr:y>0.3784</cdr:y>
    </cdr:to>
    <cdr:grpSp>
      <cdr:nvGrpSpPr>
        <cdr:cNvPr id="9" name="Group 1"/>
        <cdr:cNvGrpSpPr>
          <a:grpSpLocks xmlns:a="http://schemas.openxmlformats.org/drawingml/2006/main"/>
        </cdr:cNvGrpSpPr>
      </cdr:nvGrpSpPr>
      <cdr:grpSpPr bwMode="auto">
        <a:xfrm xmlns:a="http://schemas.openxmlformats.org/drawingml/2006/main">
          <a:off x="1262311" y="0"/>
          <a:ext cx="642896" cy="0"/>
          <a:chOff x="714304" y="752115"/>
          <a:chExt cx="497890" cy="397379"/>
        </a:xfrm>
      </cdr:grpSpPr>
      <cdr:sp macro="" textlink="">
        <cdr:nvSpPr>
          <cdr:cNvPr id="1843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843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843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0.84009</cdr:x>
      <cdr:y>0.3251</cdr:y>
    </cdr:from>
    <cdr:to>
      <cdr:x>0.92042</cdr:x>
      <cdr:y>0.37361</cdr:y>
    </cdr:to>
    <cdr:grpSp>
      <cdr:nvGrpSpPr>
        <cdr:cNvPr id="10" name="Group 5"/>
        <cdr:cNvGrpSpPr>
          <a:grpSpLocks xmlns:a="http://schemas.openxmlformats.org/drawingml/2006/main"/>
        </cdr:cNvGrpSpPr>
      </cdr:nvGrpSpPr>
      <cdr:grpSpPr bwMode="auto">
        <a:xfrm xmlns:a="http://schemas.openxmlformats.org/drawingml/2006/main">
          <a:off x="6641542" y="0"/>
          <a:ext cx="635068" cy="0"/>
          <a:chOff x="4343814" y="771168"/>
          <a:chExt cx="516279" cy="452721"/>
        </a:xfrm>
      </cdr:grpSpPr>
      <cdr:sp macro="" textlink="">
        <cdr:nvSpPr>
          <cdr:cNvPr id="1843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843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5.xml><?xml version="1.0" encoding="utf-8"?>
<c:userShapes xmlns:c="http://schemas.openxmlformats.org/drawingml/2006/chart">
  <cdr:relSizeAnchor xmlns:cdr="http://schemas.openxmlformats.org/drawingml/2006/chartDrawing">
    <cdr:from>
      <cdr:x>0.15941</cdr:x>
      <cdr:y>0.32793</cdr:y>
    </cdr:from>
    <cdr:to>
      <cdr:x>0.24</cdr:x>
      <cdr:y>0.3784</cdr:y>
    </cdr:to>
    <cdr:grpSp>
      <cdr:nvGrpSpPr>
        <cdr:cNvPr id="9" name="Group 1"/>
        <cdr:cNvGrpSpPr>
          <a:grpSpLocks xmlns:a="http://schemas.openxmlformats.org/drawingml/2006/main"/>
        </cdr:cNvGrpSpPr>
      </cdr:nvGrpSpPr>
      <cdr:grpSpPr bwMode="auto">
        <a:xfrm xmlns:a="http://schemas.openxmlformats.org/drawingml/2006/main">
          <a:off x="1261774" y="0"/>
          <a:ext cx="637892" cy="0"/>
          <a:chOff x="714304" y="752115"/>
          <a:chExt cx="497890" cy="397379"/>
        </a:xfrm>
      </cdr:grpSpPr>
      <cdr:sp macro="" textlink="">
        <cdr:nvSpPr>
          <cdr:cNvPr id="1945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945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946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0.83985</cdr:x>
      <cdr:y>0.3251</cdr:y>
    </cdr:from>
    <cdr:to>
      <cdr:x>0.92019</cdr:x>
      <cdr:y>0.37361</cdr:y>
    </cdr:to>
    <cdr:grpSp>
      <cdr:nvGrpSpPr>
        <cdr:cNvPr id="10" name="Group 5"/>
        <cdr:cNvGrpSpPr>
          <a:grpSpLocks xmlns:a="http://schemas.openxmlformats.org/drawingml/2006/main"/>
        </cdr:cNvGrpSpPr>
      </cdr:nvGrpSpPr>
      <cdr:grpSpPr bwMode="auto">
        <a:xfrm xmlns:a="http://schemas.openxmlformats.org/drawingml/2006/main">
          <a:off x="6647644" y="0"/>
          <a:ext cx="635913" cy="0"/>
          <a:chOff x="4343814" y="771168"/>
          <a:chExt cx="516279" cy="452721"/>
        </a:xfrm>
      </cdr:grpSpPr>
      <cdr:sp macro="" textlink="">
        <cdr:nvSpPr>
          <cdr:cNvPr id="1946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946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6.xml><?xml version="1.0" encoding="utf-8"?>
<c:userShapes xmlns:c="http://schemas.openxmlformats.org/drawingml/2006/chart">
  <cdr:relSizeAnchor xmlns:cdr="http://schemas.openxmlformats.org/drawingml/2006/chartDrawing">
    <cdr:from>
      <cdr:x>0.15965</cdr:x>
      <cdr:y>0.32793</cdr:y>
    </cdr:from>
    <cdr:to>
      <cdr:x>0.24098</cdr:x>
      <cdr:y>0.3784</cdr:y>
    </cdr:to>
    <cdr:grpSp>
      <cdr:nvGrpSpPr>
        <cdr:cNvPr id="9" name="Group 1"/>
        <cdr:cNvGrpSpPr>
          <a:grpSpLocks xmlns:a="http://schemas.openxmlformats.org/drawingml/2006/main"/>
        </cdr:cNvGrpSpPr>
      </cdr:nvGrpSpPr>
      <cdr:grpSpPr bwMode="auto">
        <a:xfrm xmlns:a="http://schemas.openxmlformats.org/drawingml/2006/main">
          <a:off x="1266715" y="0"/>
          <a:ext cx="645299" cy="0"/>
          <a:chOff x="714304" y="752115"/>
          <a:chExt cx="497890" cy="397379"/>
        </a:xfrm>
      </cdr:grpSpPr>
      <cdr:sp macro="" textlink="">
        <cdr:nvSpPr>
          <cdr:cNvPr id="2048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048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048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cdr:x>
      <cdr:y>0.3251</cdr:y>
    </cdr:from>
    <cdr:to>
      <cdr:x>0.92044</cdr:x>
      <cdr:y>0.37361</cdr:y>
    </cdr:to>
    <cdr:grpSp>
      <cdr:nvGrpSpPr>
        <cdr:cNvPr id="10" name="Group 5"/>
        <cdr:cNvGrpSpPr>
          <a:grpSpLocks xmlns:a="http://schemas.openxmlformats.org/drawingml/2006/main"/>
        </cdr:cNvGrpSpPr>
      </cdr:nvGrpSpPr>
      <cdr:grpSpPr bwMode="auto">
        <a:xfrm xmlns:a="http://schemas.openxmlformats.org/drawingml/2006/main">
          <a:off x="6665626" y="0"/>
          <a:ext cx="637444" cy="0"/>
          <a:chOff x="4343814" y="771168"/>
          <a:chExt cx="516279" cy="452721"/>
        </a:xfrm>
      </cdr:grpSpPr>
      <cdr:sp macro="" textlink="">
        <cdr:nvSpPr>
          <cdr:cNvPr id="2048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048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7.xml><?xml version="1.0" encoding="utf-8"?>
<c:userShapes xmlns:c="http://schemas.openxmlformats.org/drawingml/2006/chart">
  <cdr:relSizeAnchor xmlns:cdr="http://schemas.openxmlformats.org/drawingml/2006/chartDrawing">
    <cdr:from>
      <cdr:x>0.15965</cdr:x>
      <cdr:y>0.32793</cdr:y>
    </cdr:from>
    <cdr:to>
      <cdr:x>0.24098</cdr:x>
      <cdr:y>0.3784</cdr:y>
    </cdr:to>
    <cdr:grpSp>
      <cdr:nvGrpSpPr>
        <cdr:cNvPr id="9" name="Group 1"/>
        <cdr:cNvGrpSpPr>
          <a:grpSpLocks xmlns:a="http://schemas.openxmlformats.org/drawingml/2006/main"/>
        </cdr:cNvGrpSpPr>
      </cdr:nvGrpSpPr>
      <cdr:grpSpPr bwMode="auto">
        <a:xfrm xmlns:a="http://schemas.openxmlformats.org/drawingml/2006/main">
          <a:off x="1268236" y="0"/>
          <a:ext cx="646073" cy="0"/>
          <a:chOff x="714304" y="752115"/>
          <a:chExt cx="497890" cy="397379"/>
        </a:xfrm>
      </cdr:grpSpPr>
      <cdr:sp macro="" textlink="">
        <cdr:nvSpPr>
          <cdr:cNvPr id="2150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150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150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0.84011</cdr:x>
      <cdr:y>0.3251</cdr:y>
    </cdr:from>
    <cdr:to>
      <cdr:x>0.92045</cdr:x>
      <cdr:y>0.37361</cdr:y>
    </cdr:to>
    <cdr:grpSp>
      <cdr:nvGrpSpPr>
        <cdr:cNvPr id="10" name="Group 5"/>
        <cdr:cNvGrpSpPr>
          <a:grpSpLocks xmlns:a="http://schemas.openxmlformats.org/drawingml/2006/main"/>
        </cdr:cNvGrpSpPr>
      </cdr:nvGrpSpPr>
      <cdr:grpSpPr bwMode="auto">
        <a:xfrm xmlns:a="http://schemas.openxmlformats.org/drawingml/2006/main">
          <a:off x="6673708" y="0"/>
          <a:ext cx="638209" cy="0"/>
          <a:chOff x="4343814" y="771168"/>
          <a:chExt cx="516279" cy="452721"/>
        </a:xfrm>
      </cdr:grpSpPr>
      <cdr:sp macro="" textlink="">
        <cdr:nvSpPr>
          <cdr:cNvPr id="2151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151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8.xml><?xml version="1.0" encoding="utf-8"?>
<c:userShapes xmlns:c="http://schemas.openxmlformats.org/drawingml/2006/chart">
  <cdr:relSizeAnchor xmlns:cdr="http://schemas.openxmlformats.org/drawingml/2006/chartDrawing">
    <cdr:from>
      <cdr:x>0.15964</cdr:x>
      <cdr:y>0.32793</cdr:y>
    </cdr:from>
    <cdr:to>
      <cdr:x>0.24097</cdr:x>
      <cdr:y>0.3784</cdr:y>
    </cdr:to>
    <cdr:grpSp>
      <cdr:nvGrpSpPr>
        <cdr:cNvPr id="9" name="Group 1"/>
        <cdr:cNvGrpSpPr>
          <a:grpSpLocks xmlns:a="http://schemas.openxmlformats.org/drawingml/2006/main"/>
        </cdr:cNvGrpSpPr>
      </cdr:nvGrpSpPr>
      <cdr:grpSpPr bwMode="auto">
        <a:xfrm xmlns:a="http://schemas.openxmlformats.org/drawingml/2006/main">
          <a:off x="1266636" y="0"/>
          <a:ext cx="645298" cy="0"/>
          <a:chOff x="714304" y="752115"/>
          <a:chExt cx="497890" cy="397379"/>
        </a:xfrm>
      </cdr:grpSpPr>
      <cdr:sp macro="" textlink="">
        <cdr:nvSpPr>
          <cdr:cNvPr id="2253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253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253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0.8411</cdr:x>
      <cdr:y>0.3251</cdr:y>
    </cdr:from>
    <cdr:to>
      <cdr:x>0.92144</cdr:x>
      <cdr:y>0.37361</cdr:y>
    </cdr:to>
    <cdr:grpSp>
      <cdr:nvGrpSpPr>
        <cdr:cNvPr id="10" name="Group 5"/>
        <cdr:cNvGrpSpPr>
          <a:grpSpLocks xmlns:a="http://schemas.openxmlformats.org/drawingml/2006/main"/>
        </cdr:cNvGrpSpPr>
      </cdr:nvGrpSpPr>
      <cdr:grpSpPr bwMode="auto">
        <a:xfrm xmlns:a="http://schemas.openxmlformats.org/drawingml/2006/main">
          <a:off x="6673561" y="0"/>
          <a:ext cx="637443" cy="0"/>
          <a:chOff x="4343814" y="771168"/>
          <a:chExt cx="516279" cy="452721"/>
        </a:xfrm>
      </cdr:grpSpPr>
      <cdr:sp macro="" textlink="">
        <cdr:nvSpPr>
          <cdr:cNvPr id="2253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253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9.xml><?xml version="1.0" encoding="utf-8"?>
<c:userShapes xmlns:c="http://schemas.openxmlformats.org/drawingml/2006/chart">
  <cdr:relSizeAnchor xmlns:cdr="http://schemas.openxmlformats.org/drawingml/2006/chartDrawing">
    <cdr:from>
      <cdr:x>0.15939</cdr:x>
      <cdr:y>0.32793</cdr:y>
    </cdr:from>
    <cdr:to>
      <cdr:x>0.24072</cdr:x>
      <cdr:y>0.3784</cdr:y>
    </cdr:to>
    <cdr:grpSp>
      <cdr:nvGrpSpPr>
        <cdr:cNvPr id="9" name="Group 1"/>
        <cdr:cNvGrpSpPr>
          <a:grpSpLocks xmlns:a="http://schemas.openxmlformats.org/drawingml/2006/main"/>
        </cdr:cNvGrpSpPr>
      </cdr:nvGrpSpPr>
      <cdr:grpSpPr bwMode="auto">
        <a:xfrm xmlns:a="http://schemas.openxmlformats.org/drawingml/2006/main">
          <a:off x="1267688" y="0"/>
          <a:ext cx="646848" cy="0"/>
          <a:chOff x="714304" y="752115"/>
          <a:chExt cx="497890" cy="397379"/>
        </a:xfrm>
      </cdr:grpSpPr>
      <cdr:sp macro="" textlink="">
        <cdr:nvSpPr>
          <cdr:cNvPr id="2355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355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355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0.83987</cdr:x>
      <cdr:y>0.3251</cdr:y>
    </cdr:from>
    <cdr:to>
      <cdr:x>0.92022</cdr:x>
      <cdr:y>0.37361</cdr:y>
    </cdr:to>
    <cdr:grpSp>
      <cdr:nvGrpSpPr>
        <cdr:cNvPr id="10" name="Group 5"/>
        <cdr:cNvGrpSpPr>
          <a:grpSpLocks xmlns:a="http://schemas.openxmlformats.org/drawingml/2006/main"/>
        </cdr:cNvGrpSpPr>
      </cdr:nvGrpSpPr>
      <cdr:grpSpPr bwMode="auto">
        <a:xfrm xmlns:a="http://schemas.openxmlformats.org/drawingml/2006/main">
          <a:off x="6679801" y="0"/>
          <a:ext cx="639054" cy="0"/>
          <a:chOff x="4343814" y="771168"/>
          <a:chExt cx="516279" cy="452721"/>
        </a:xfrm>
      </cdr:grpSpPr>
      <cdr:sp macro="" textlink="">
        <cdr:nvSpPr>
          <cdr:cNvPr id="2355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355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xml><?xml version="1.0" encoding="utf-8"?>
<c:userShapes xmlns:c="http://schemas.openxmlformats.org/drawingml/2006/chart">
  <cdr:relSizeAnchor xmlns:cdr="http://schemas.openxmlformats.org/drawingml/2006/chartDrawing">
    <cdr:from>
      <cdr:x>0.16148</cdr:x>
      <cdr:y>0.3164</cdr:y>
    </cdr:from>
    <cdr:to>
      <cdr:x>0.2418</cdr:x>
      <cdr:y>0.36818</cdr:y>
    </cdr:to>
    <cdr:grpSp>
      <cdr:nvGrpSpPr>
        <cdr:cNvPr id="9" name="Group 1"/>
        <cdr:cNvGrpSpPr>
          <a:grpSpLocks xmlns:a="http://schemas.openxmlformats.org/drawingml/2006/main"/>
        </cdr:cNvGrpSpPr>
      </cdr:nvGrpSpPr>
      <cdr:grpSpPr bwMode="auto">
        <a:xfrm xmlns:a="http://schemas.openxmlformats.org/drawingml/2006/main">
          <a:off x="1252011" y="0"/>
          <a:ext cx="622749" cy="0"/>
          <a:chOff x="714304" y="752115"/>
          <a:chExt cx="497890" cy="397379"/>
        </a:xfrm>
      </cdr:grpSpPr>
      <cdr:sp macro="" textlink="">
        <cdr:nvSpPr>
          <cdr:cNvPr id="614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614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614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cdr:x>
      <cdr:y>0.31336</cdr:y>
    </cdr:from>
    <cdr:to>
      <cdr:x>0.92007</cdr:x>
      <cdr:y>0.36339</cdr:y>
    </cdr:to>
    <cdr:grpSp>
      <cdr:nvGrpSpPr>
        <cdr:cNvPr id="10" name="Group 5"/>
        <cdr:cNvGrpSpPr>
          <a:grpSpLocks xmlns:a="http://schemas.openxmlformats.org/drawingml/2006/main"/>
        </cdr:cNvGrpSpPr>
      </cdr:nvGrpSpPr>
      <cdr:grpSpPr bwMode="auto">
        <a:xfrm xmlns:a="http://schemas.openxmlformats.org/drawingml/2006/main">
          <a:off x="6512814" y="0"/>
          <a:ext cx="620811" cy="0"/>
          <a:chOff x="4343814" y="771168"/>
          <a:chExt cx="516279" cy="452721"/>
        </a:xfrm>
      </cdr:grpSpPr>
      <cdr:sp macro="" textlink="">
        <cdr:nvSpPr>
          <cdr:cNvPr id="615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615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0.xml><?xml version="1.0" encoding="utf-8"?>
<c:userShapes xmlns:c="http://schemas.openxmlformats.org/drawingml/2006/chart">
  <cdr:relSizeAnchor xmlns:cdr="http://schemas.openxmlformats.org/drawingml/2006/chartDrawing">
    <cdr:from>
      <cdr:x>0.15839</cdr:x>
      <cdr:y>0.32793</cdr:y>
    </cdr:from>
    <cdr:to>
      <cdr:x>0.23973</cdr:x>
      <cdr:y>0.3784</cdr:y>
    </cdr:to>
    <cdr:grpSp>
      <cdr:nvGrpSpPr>
        <cdr:cNvPr id="9" name="Group 1"/>
        <cdr:cNvGrpSpPr>
          <a:grpSpLocks xmlns:a="http://schemas.openxmlformats.org/drawingml/2006/main"/>
        </cdr:cNvGrpSpPr>
      </cdr:nvGrpSpPr>
      <cdr:grpSpPr bwMode="auto">
        <a:xfrm xmlns:a="http://schemas.openxmlformats.org/drawingml/2006/main">
          <a:off x="1259735" y="0"/>
          <a:ext cx="646928" cy="0"/>
          <a:chOff x="714304" y="752115"/>
          <a:chExt cx="497890" cy="397379"/>
        </a:xfrm>
      </cdr:grpSpPr>
      <cdr:sp macro="" textlink="">
        <cdr:nvSpPr>
          <cdr:cNvPr id="2457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457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458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0.84013</cdr:x>
      <cdr:y>0.3251</cdr:y>
    </cdr:from>
    <cdr:to>
      <cdr:x>0.92048</cdr:x>
      <cdr:y>0.37361</cdr:y>
    </cdr:to>
    <cdr:grpSp>
      <cdr:nvGrpSpPr>
        <cdr:cNvPr id="10" name="Group 5"/>
        <cdr:cNvGrpSpPr>
          <a:grpSpLocks xmlns:a="http://schemas.openxmlformats.org/drawingml/2006/main"/>
        </cdr:cNvGrpSpPr>
      </cdr:nvGrpSpPr>
      <cdr:grpSpPr bwMode="auto">
        <a:xfrm xmlns:a="http://schemas.openxmlformats.org/drawingml/2006/main">
          <a:off x="6681869" y="0"/>
          <a:ext cx="639054" cy="0"/>
          <a:chOff x="4343814" y="771168"/>
          <a:chExt cx="516279" cy="452721"/>
        </a:xfrm>
      </cdr:grpSpPr>
      <cdr:sp macro="" textlink="">
        <cdr:nvSpPr>
          <cdr:cNvPr id="2458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458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1.xml><?xml version="1.0" encoding="utf-8"?>
<c:userShapes xmlns:c="http://schemas.openxmlformats.org/drawingml/2006/chart">
  <cdr:relSizeAnchor xmlns:cdr="http://schemas.openxmlformats.org/drawingml/2006/chartDrawing">
    <cdr:from>
      <cdr:x>0.15839</cdr:x>
      <cdr:y>0.32793</cdr:y>
    </cdr:from>
    <cdr:to>
      <cdr:x>0.23972</cdr:x>
      <cdr:y>0.3784</cdr:y>
    </cdr:to>
    <cdr:grpSp>
      <cdr:nvGrpSpPr>
        <cdr:cNvPr id="9" name="Group 1"/>
        <cdr:cNvGrpSpPr>
          <a:grpSpLocks xmlns:a="http://schemas.openxmlformats.org/drawingml/2006/main"/>
        </cdr:cNvGrpSpPr>
      </cdr:nvGrpSpPr>
      <cdr:grpSpPr bwMode="auto">
        <a:xfrm xmlns:a="http://schemas.openxmlformats.org/drawingml/2006/main">
          <a:off x="1261244" y="0"/>
          <a:ext cx="647622" cy="0"/>
          <a:chOff x="714304" y="752115"/>
          <a:chExt cx="497890" cy="397379"/>
        </a:xfrm>
      </cdr:grpSpPr>
      <cdr:sp macro="" textlink="">
        <cdr:nvSpPr>
          <cdr:cNvPr id="2560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560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560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0.83914</cdr:x>
      <cdr:y>0.3251</cdr:y>
    </cdr:from>
    <cdr:to>
      <cdr:x>0.91925</cdr:x>
      <cdr:y>0.37361</cdr:y>
    </cdr:to>
    <cdr:grpSp>
      <cdr:nvGrpSpPr>
        <cdr:cNvPr id="10" name="Group 5"/>
        <cdr:cNvGrpSpPr>
          <a:grpSpLocks xmlns:a="http://schemas.openxmlformats.org/drawingml/2006/main"/>
        </cdr:cNvGrpSpPr>
      </cdr:nvGrpSpPr>
      <cdr:grpSpPr bwMode="auto">
        <a:xfrm xmlns:a="http://schemas.openxmlformats.org/drawingml/2006/main">
          <a:off x="6689871" y="0"/>
          <a:ext cx="639819" cy="0"/>
          <a:chOff x="4343814" y="771168"/>
          <a:chExt cx="516279" cy="452721"/>
        </a:xfrm>
      </cdr:grpSpPr>
      <cdr:sp macro="" textlink="">
        <cdr:nvSpPr>
          <cdr:cNvPr id="2560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560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2.xml><?xml version="1.0" encoding="utf-8"?>
<c:userShapes xmlns:c="http://schemas.openxmlformats.org/drawingml/2006/chart">
  <cdr:relSizeAnchor xmlns:cdr="http://schemas.openxmlformats.org/drawingml/2006/chartDrawing">
    <cdr:from>
      <cdr:x>0.15838</cdr:x>
      <cdr:y>0.32793</cdr:y>
    </cdr:from>
    <cdr:to>
      <cdr:x>0.23972</cdr:x>
      <cdr:y>0.3784</cdr:y>
    </cdr:to>
    <cdr:grpSp>
      <cdr:nvGrpSpPr>
        <cdr:cNvPr id="9" name="Group 1"/>
        <cdr:cNvGrpSpPr>
          <a:grpSpLocks xmlns:a="http://schemas.openxmlformats.org/drawingml/2006/main"/>
        </cdr:cNvGrpSpPr>
      </cdr:nvGrpSpPr>
      <cdr:grpSpPr bwMode="auto">
        <a:xfrm xmlns:a="http://schemas.openxmlformats.org/drawingml/2006/main">
          <a:off x="1262673" y="0"/>
          <a:ext cx="648477" cy="0"/>
          <a:chOff x="714304" y="752115"/>
          <a:chExt cx="497890" cy="397379"/>
        </a:xfrm>
      </cdr:grpSpPr>
      <cdr:sp macro="" textlink="">
        <cdr:nvSpPr>
          <cdr:cNvPr id="2662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662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662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0.84014</cdr:x>
      <cdr:y>0.3251</cdr:y>
    </cdr:from>
    <cdr:to>
      <cdr:x>0.92049</cdr:x>
      <cdr:y>0.37361</cdr:y>
    </cdr:to>
    <cdr:grpSp>
      <cdr:nvGrpSpPr>
        <cdr:cNvPr id="10" name="Group 5"/>
        <cdr:cNvGrpSpPr>
          <a:grpSpLocks xmlns:a="http://schemas.openxmlformats.org/drawingml/2006/main"/>
        </cdr:cNvGrpSpPr>
      </cdr:nvGrpSpPr>
      <cdr:grpSpPr bwMode="auto">
        <a:xfrm xmlns:a="http://schemas.openxmlformats.org/drawingml/2006/main">
          <a:off x="6697953" y="0"/>
          <a:ext cx="640584" cy="0"/>
          <a:chOff x="4343814" y="771168"/>
          <a:chExt cx="516279" cy="452721"/>
        </a:xfrm>
      </cdr:grpSpPr>
      <cdr:sp macro="" textlink="">
        <cdr:nvSpPr>
          <cdr:cNvPr id="2663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663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3.xml><?xml version="1.0" encoding="utf-8"?>
<c:userShapes xmlns:c="http://schemas.openxmlformats.org/drawingml/2006/chart">
  <cdr:relSizeAnchor xmlns:cdr="http://schemas.openxmlformats.org/drawingml/2006/chartDrawing">
    <cdr:from>
      <cdr:x>0.15813</cdr:x>
      <cdr:y>0.32793</cdr:y>
    </cdr:from>
    <cdr:to>
      <cdr:x>0.23947</cdr:x>
      <cdr:y>0.3784</cdr:y>
    </cdr:to>
    <cdr:grpSp>
      <cdr:nvGrpSpPr>
        <cdr:cNvPr id="9" name="Group 1"/>
        <cdr:cNvGrpSpPr>
          <a:grpSpLocks xmlns:a="http://schemas.openxmlformats.org/drawingml/2006/main"/>
        </cdr:cNvGrpSpPr>
      </cdr:nvGrpSpPr>
      <cdr:grpSpPr bwMode="auto">
        <a:xfrm xmlns:a="http://schemas.openxmlformats.org/drawingml/2006/main">
          <a:off x="1260680" y="0"/>
          <a:ext cx="648477" cy="0"/>
          <a:chOff x="714304" y="752115"/>
          <a:chExt cx="497890" cy="397379"/>
        </a:xfrm>
      </cdr:grpSpPr>
      <cdr:sp macro="" textlink="">
        <cdr:nvSpPr>
          <cdr:cNvPr id="2765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765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765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0.84015</cdr:x>
      <cdr:y>0.3251</cdr:y>
    </cdr:from>
    <cdr:to>
      <cdr:x>0.9205</cdr:x>
      <cdr:y>0.37361</cdr:y>
    </cdr:to>
    <cdr:grpSp>
      <cdr:nvGrpSpPr>
        <cdr:cNvPr id="10" name="Group 5"/>
        <cdr:cNvGrpSpPr>
          <a:grpSpLocks xmlns:a="http://schemas.openxmlformats.org/drawingml/2006/main"/>
        </cdr:cNvGrpSpPr>
      </cdr:nvGrpSpPr>
      <cdr:grpSpPr bwMode="auto">
        <a:xfrm xmlns:a="http://schemas.openxmlformats.org/drawingml/2006/main">
          <a:off x="6698033" y="0"/>
          <a:ext cx="640584" cy="0"/>
          <a:chOff x="4343814" y="771168"/>
          <a:chExt cx="516279" cy="452721"/>
        </a:xfrm>
      </cdr:grpSpPr>
      <cdr:sp macro="" textlink="">
        <cdr:nvSpPr>
          <cdr:cNvPr id="2765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765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4.xml><?xml version="1.0" encoding="utf-8"?>
<c:userShapes xmlns:c="http://schemas.openxmlformats.org/drawingml/2006/chart">
  <cdr:relSizeAnchor xmlns:cdr="http://schemas.openxmlformats.org/drawingml/2006/chartDrawing">
    <cdr:from>
      <cdr:x>0.15812</cdr:x>
      <cdr:y>0.32793</cdr:y>
    </cdr:from>
    <cdr:to>
      <cdr:x>0.23946</cdr:x>
      <cdr:y>0.3784</cdr:y>
    </cdr:to>
    <cdr:grpSp>
      <cdr:nvGrpSpPr>
        <cdr:cNvPr id="9" name="Group 1"/>
        <cdr:cNvGrpSpPr>
          <a:grpSpLocks xmlns:a="http://schemas.openxmlformats.org/drawingml/2006/main"/>
        </cdr:cNvGrpSpPr>
      </cdr:nvGrpSpPr>
      <cdr:grpSpPr bwMode="auto">
        <a:xfrm xmlns:a="http://schemas.openxmlformats.org/drawingml/2006/main">
          <a:off x="1262106" y="0"/>
          <a:ext cx="649252" cy="0"/>
          <a:chOff x="714304" y="752115"/>
          <a:chExt cx="497890" cy="397379"/>
        </a:xfrm>
      </cdr:grpSpPr>
      <cdr:sp macro="" textlink="">
        <cdr:nvSpPr>
          <cdr:cNvPr id="2867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867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867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0.84015</cdr:x>
      <cdr:y>0.3251</cdr:y>
    </cdr:from>
    <cdr:to>
      <cdr:x>0.92051</cdr:x>
      <cdr:y>0.37361</cdr:y>
    </cdr:to>
    <cdr:grpSp>
      <cdr:nvGrpSpPr>
        <cdr:cNvPr id="10" name="Group 5"/>
        <cdr:cNvGrpSpPr>
          <a:grpSpLocks xmlns:a="http://schemas.openxmlformats.org/drawingml/2006/main"/>
        </cdr:cNvGrpSpPr>
      </cdr:nvGrpSpPr>
      <cdr:grpSpPr bwMode="auto">
        <a:xfrm xmlns:a="http://schemas.openxmlformats.org/drawingml/2006/main">
          <a:off x="6706035" y="0"/>
          <a:ext cx="641430" cy="0"/>
          <a:chOff x="4343814" y="771168"/>
          <a:chExt cx="516279" cy="452721"/>
        </a:xfrm>
      </cdr:grpSpPr>
      <cdr:sp macro="" textlink="">
        <cdr:nvSpPr>
          <cdr:cNvPr id="2867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867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5.xml><?xml version="1.0" encoding="utf-8"?>
<c:userShapes xmlns:c="http://schemas.openxmlformats.org/drawingml/2006/chart">
  <cdr:relSizeAnchor xmlns:cdr="http://schemas.openxmlformats.org/drawingml/2006/chartDrawing">
    <cdr:from>
      <cdr:x>0.15811</cdr:x>
      <cdr:y>0.32793</cdr:y>
    </cdr:from>
    <cdr:to>
      <cdr:x>0.23946</cdr:x>
      <cdr:y>0.3784</cdr:y>
    </cdr:to>
    <cdr:grpSp>
      <cdr:nvGrpSpPr>
        <cdr:cNvPr id="9" name="Group 1"/>
        <cdr:cNvGrpSpPr>
          <a:grpSpLocks xmlns:a="http://schemas.openxmlformats.org/drawingml/2006/main"/>
        </cdr:cNvGrpSpPr>
      </cdr:nvGrpSpPr>
      <cdr:grpSpPr bwMode="auto">
        <a:xfrm xmlns:a="http://schemas.openxmlformats.org/drawingml/2006/main">
          <a:off x="1265038" y="0"/>
          <a:ext cx="650881" cy="0"/>
          <a:chOff x="714304" y="752115"/>
          <a:chExt cx="497890" cy="397379"/>
        </a:xfrm>
      </cdr:grpSpPr>
      <cdr:sp macro="" textlink="">
        <cdr:nvSpPr>
          <cdr:cNvPr id="2969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969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970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0.84016</cdr:x>
      <cdr:y>0.3251</cdr:y>
    </cdr:from>
    <cdr:to>
      <cdr:x>0.92052</cdr:x>
      <cdr:y>0.37361</cdr:y>
    </cdr:to>
    <cdr:grpSp>
      <cdr:nvGrpSpPr>
        <cdr:cNvPr id="10" name="Group 5"/>
        <cdr:cNvGrpSpPr>
          <a:grpSpLocks xmlns:a="http://schemas.openxmlformats.org/drawingml/2006/main"/>
        </cdr:cNvGrpSpPr>
      </cdr:nvGrpSpPr>
      <cdr:grpSpPr bwMode="auto">
        <a:xfrm xmlns:a="http://schemas.openxmlformats.org/drawingml/2006/main">
          <a:off x="6722120" y="0"/>
          <a:ext cx="642961" cy="0"/>
          <a:chOff x="4343814" y="771168"/>
          <a:chExt cx="516279" cy="452721"/>
        </a:xfrm>
      </cdr:grpSpPr>
      <cdr:sp macro="" textlink="">
        <cdr:nvSpPr>
          <cdr:cNvPr id="2970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970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6.xml><?xml version="1.0" encoding="utf-8"?>
<c:userShapes xmlns:c="http://schemas.openxmlformats.org/drawingml/2006/chart">
  <cdr:relSizeAnchor xmlns:cdr="http://schemas.openxmlformats.org/drawingml/2006/chartDrawing">
    <cdr:from>
      <cdr:x>0.15811</cdr:x>
      <cdr:y>0.32793</cdr:y>
    </cdr:from>
    <cdr:to>
      <cdr:x>0.23945</cdr:x>
      <cdr:y>0.3784</cdr:y>
    </cdr:to>
    <cdr:grpSp>
      <cdr:nvGrpSpPr>
        <cdr:cNvPr id="9" name="Group 1"/>
        <cdr:cNvGrpSpPr>
          <a:grpSpLocks xmlns:a="http://schemas.openxmlformats.org/drawingml/2006/main"/>
        </cdr:cNvGrpSpPr>
      </cdr:nvGrpSpPr>
      <cdr:grpSpPr bwMode="auto">
        <a:xfrm xmlns:a="http://schemas.openxmlformats.org/drawingml/2006/main">
          <a:off x="1138534" y="0"/>
          <a:ext cx="585722" cy="0"/>
          <a:chOff x="714304" y="752115"/>
          <a:chExt cx="497890" cy="397379"/>
        </a:xfrm>
      </cdr:grpSpPr>
      <cdr:sp macro="" textlink="">
        <cdr:nvSpPr>
          <cdr:cNvPr id="3072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2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2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0.84017</cdr:x>
      <cdr:y>0.3251</cdr:y>
    </cdr:from>
    <cdr:to>
      <cdr:x>0.92053</cdr:x>
      <cdr:y>0.37361</cdr:y>
    </cdr:to>
    <cdr:grpSp>
      <cdr:nvGrpSpPr>
        <cdr:cNvPr id="10" name="Group 5"/>
        <cdr:cNvGrpSpPr>
          <a:grpSpLocks xmlns:a="http://schemas.openxmlformats.org/drawingml/2006/main"/>
        </cdr:cNvGrpSpPr>
      </cdr:nvGrpSpPr>
      <cdr:grpSpPr bwMode="auto">
        <a:xfrm xmlns:a="http://schemas.openxmlformats.org/drawingml/2006/main">
          <a:off x="6049980" y="0"/>
          <a:ext cx="578664" cy="0"/>
          <a:chOff x="4343814" y="771168"/>
          <a:chExt cx="516279" cy="452721"/>
        </a:xfrm>
      </cdr:grpSpPr>
      <cdr:sp macro="" textlink="">
        <cdr:nvSpPr>
          <cdr:cNvPr id="3072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2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7.xml><?xml version="1.0" encoding="utf-8"?>
<c:userShapes xmlns:c="http://schemas.openxmlformats.org/drawingml/2006/chart">
  <cdr:relSizeAnchor xmlns:cdr="http://schemas.openxmlformats.org/drawingml/2006/chartDrawing">
    <cdr:from>
      <cdr:x>0.15785</cdr:x>
      <cdr:y>0.32793</cdr:y>
    </cdr:from>
    <cdr:to>
      <cdr:x>0.2392</cdr:x>
      <cdr:y>0.3784</cdr:y>
    </cdr:to>
    <cdr:grpSp>
      <cdr:nvGrpSpPr>
        <cdr:cNvPr id="9" name="Group 1"/>
        <cdr:cNvGrpSpPr>
          <a:grpSpLocks xmlns:a="http://schemas.openxmlformats.org/drawingml/2006/main"/>
        </cdr:cNvGrpSpPr>
      </cdr:nvGrpSpPr>
      <cdr:grpSpPr bwMode="auto">
        <a:xfrm xmlns:a="http://schemas.openxmlformats.org/drawingml/2006/main">
          <a:off x="1138166" y="0"/>
          <a:ext cx="586568" cy="0"/>
          <a:chOff x="714304" y="752115"/>
          <a:chExt cx="497890" cy="397379"/>
        </a:xfrm>
      </cdr:grpSpPr>
      <cdr:sp macro="" textlink="">
        <cdr:nvSpPr>
          <cdr:cNvPr id="3174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174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174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0.83993</cdr:x>
      <cdr:y>0.3251</cdr:y>
    </cdr:from>
    <cdr:to>
      <cdr:x>0.92053</cdr:x>
      <cdr:y>0.37361</cdr:y>
    </cdr:to>
    <cdr:grpSp>
      <cdr:nvGrpSpPr>
        <cdr:cNvPr id="10" name="Group 5"/>
        <cdr:cNvGrpSpPr>
          <a:grpSpLocks xmlns:a="http://schemas.openxmlformats.org/drawingml/2006/main"/>
        </cdr:cNvGrpSpPr>
      </cdr:nvGrpSpPr>
      <cdr:grpSpPr bwMode="auto">
        <a:xfrm xmlns:a="http://schemas.openxmlformats.org/drawingml/2006/main">
          <a:off x="6056252" y="0"/>
          <a:ext cx="581161" cy="0"/>
          <a:chOff x="4343814" y="771168"/>
          <a:chExt cx="516279" cy="452721"/>
        </a:xfrm>
      </cdr:grpSpPr>
      <cdr:sp macro="" textlink="">
        <cdr:nvSpPr>
          <cdr:cNvPr id="3175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175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8.xml><?xml version="1.0" encoding="utf-8"?>
<c:userShapes xmlns:c="http://schemas.openxmlformats.org/drawingml/2006/chart">
  <cdr:relSizeAnchor xmlns:cdr="http://schemas.openxmlformats.org/drawingml/2006/chartDrawing">
    <cdr:from>
      <cdr:x>0.15785</cdr:x>
      <cdr:y>0.32793</cdr:y>
    </cdr:from>
    <cdr:to>
      <cdr:x>0.23919</cdr:x>
      <cdr:y>0.3784</cdr:y>
    </cdr:to>
    <cdr:grpSp>
      <cdr:nvGrpSpPr>
        <cdr:cNvPr id="9" name="Group 1"/>
        <cdr:cNvGrpSpPr>
          <a:grpSpLocks xmlns:a="http://schemas.openxmlformats.org/drawingml/2006/main"/>
        </cdr:cNvGrpSpPr>
      </cdr:nvGrpSpPr>
      <cdr:grpSpPr bwMode="auto">
        <a:xfrm xmlns:a="http://schemas.openxmlformats.org/drawingml/2006/main">
          <a:off x="1138166" y="0"/>
          <a:ext cx="586496" cy="0"/>
          <a:chOff x="714304" y="752115"/>
          <a:chExt cx="497890" cy="397379"/>
        </a:xfrm>
      </cdr:grpSpPr>
      <cdr:sp macro="" textlink="">
        <cdr:nvSpPr>
          <cdr:cNvPr id="3277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277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277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0.83994</cdr:x>
      <cdr:y>0.3251</cdr:y>
    </cdr:from>
    <cdr:to>
      <cdr:x>0.92054</cdr:x>
      <cdr:y>0.37361</cdr:y>
    </cdr:to>
    <cdr:grpSp>
      <cdr:nvGrpSpPr>
        <cdr:cNvPr id="10" name="Group 5"/>
        <cdr:cNvGrpSpPr>
          <a:grpSpLocks xmlns:a="http://schemas.openxmlformats.org/drawingml/2006/main"/>
        </cdr:cNvGrpSpPr>
      </cdr:nvGrpSpPr>
      <cdr:grpSpPr bwMode="auto">
        <a:xfrm xmlns:a="http://schemas.openxmlformats.org/drawingml/2006/main">
          <a:off x="6056324" y="0"/>
          <a:ext cx="581161" cy="0"/>
          <a:chOff x="4343814" y="771168"/>
          <a:chExt cx="516279" cy="452721"/>
        </a:xfrm>
      </cdr:grpSpPr>
      <cdr:sp macro="" textlink="">
        <cdr:nvSpPr>
          <cdr:cNvPr id="3277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277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9.xml><?xml version="1.0" encoding="utf-8"?>
<c:userShapes xmlns:c="http://schemas.openxmlformats.org/drawingml/2006/chart">
  <cdr:relSizeAnchor xmlns:cdr="http://schemas.openxmlformats.org/drawingml/2006/chartDrawing">
    <cdr:from>
      <cdr:x>0.15784</cdr:x>
      <cdr:y>0.32793</cdr:y>
    </cdr:from>
    <cdr:to>
      <cdr:x>0.23919</cdr:x>
      <cdr:y>0.3784</cdr:y>
    </cdr:to>
    <cdr:grpSp>
      <cdr:nvGrpSpPr>
        <cdr:cNvPr id="9" name="Group 1"/>
        <cdr:cNvGrpSpPr>
          <a:grpSpLocks xmlns:a="http://schemas.openxmlformats.org/drawingml/2006/main"/>
        </cdr:cNvGrpSpPr>
      </cdr:nvGrpSpPr>
      <cdr:grpSpPr bwMode="auto">
        <a:xfrm xmlns:a="http://schemas.openxmlformats.org/drawingml/2006/main">
          <a:off x="1141100" y="0"/>
          <a:ext cx="588118" cy="0"/>
          <a:chOff x="714304" y="752115"/>
          <a:chExt cx="497890" cy="397379"/>
        </a:xfrm>
      </cdr:grpSpPr>
      <cdr:sp macro="" textlink="">
        <cdr:nvSpPr>
          <cdr:cNvPr id="3379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379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379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0.83994</cdr:x>
      <cdr:y>0.3251</cdr:y>
    </cdr:from>
    <cdr:to>
      <cdr:x>0.92055</cdr:x>
      <cdr:y>0.37361</cdr:y>
    </cdr:to>
    <cdr:grpSp>
      <cdr:nvGrpSpPr>
        <cdr:cNvPr id="10" name="Group 5"/>
        <cdr:cNvGrpSpPr>
          <a:grpSpLocks xmlns:a="http://schemas.openxmlformats.org/drawingml/2006/main"/>
        </cdr:cNvGrpSpPr>
      </cdr:nvGrpSpPr>
      <cdr:grpSpPr bwMode="auto">
        <a:xfrm xmlns:a="http://schemas.openxmlformats.org/drawingml/2006/main">
          <a:off x="6072325" y="0"/>
          <a:ext cx="582768" cy="0"/>
          <a:chOff x="4343814" y="771168"/>
          <a:chExt cx="516279" cy="452721"/>
        </a:xfrm>
      </cdr:grpSpPr>
      <cdr:sp macro="" textlink="">
        <cdr:nvSpPr>
          <cdr:cNvPr id="3379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379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7.xml><?xml version="1.0" encoding="utf-8"?>
<c:userShapes xmlns:c="http://schemas.openxmlformats.org/drawingml/2006/chart">
  <cdr:relSizeAnchor xmlns:cdr="http://schemas.openxmlformats.org/drawingml/2006/chartDrawing">
    <cdr:from>
      <cdr:x>0.16147</cdr:x>
      <cdr:y>0.3164</cdr:y>
    </cdr:from>
    <cdr:to>
      <cdr:x>0.24179</cdr:x>
      <cdr:y>0.36818</cdr:y>
    </cdr:to>
    <cdr:grpSp>
      <cdr:nvGrpSpPr>
        <cdr:cNvPr id="9" name="Group 1"/>
        <cdr:cNvGrpSpPr>
          <a:grpSpLocks xmlns:a="http://schemas.openxmlformats.org/drawingml/2006/main"/>
        </cdr:cNvGrpSpPr>
      </cdr:nvGrpSpPr>
      <cdr:grpSpPr bwMode="auto">
        <a:xfrm xmlns:a="http://schemas.openxmlformats.org/drawingml/2006/main">
          <a:off x="1251933" y="0"/>
          <a:ext cx="622749" cy="0"/>
          <a:chOff x="714304" y="752115"/>
          <a:chExt cx="497890" cy="397379"/>
        </a:xfrm>
      </cdr:grpSpPr>
      <cdr:sp macro="" textlink="">
        <cdr:nvSpPr>
          <cdr:cNvPr id="717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717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717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0.84099</cdr:x>
      <cdr:y>0.31336</cdr:y>
    </cdr:from>
    <cdr:to>
      <cdr:x>0.92131</cdr:x>
      <cdr:y>0.36339</cdr:y>
    </cdr:to>
    <cdr:grpSp>
      <cdr:nvGrpSpPr>
        <cdr:cNvPr id="10" name="Group 5"/>
        <cdr:cNvGrpSpPr>
          <a:grpSpLocks xmlns:a="http://schemas.openxmlformats.org/drawingml/2006/main"/>
        </cdr:cNvGrpSpPr>
      </cdr:nvGrpSpPr>
      <cdr:grpSpPr bwMode="auto">
        <a:xfrm xmlns:a="http://schemas.openxmlformats.org/drawingml/2006/main">
          <a:off x="6520490" y="0"/>
          <a:ext cx="622749" cy="0"/>
          <a:chOff x="4343814" y="771168"/>
          <a:chExt cx="516279" cy="452721"/>
        </a:xfrm>
      </cdr:grpSpPr>
      <cdr:sp macro="" textlink="">
        <cdr:nvSpPr>
          <cdr:cNvPr id="717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717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70.xml><?xml version="1.0" encoding="utf-8"?>
<c:userShapes xmlns:c="http://schemas.openxmlformats.org/drawingml/2006/chart">
  <cdr:relSizeAnchor xmlns:cdr="http://schemas.openxmlformats.org/drawingml/2006/chartDrawing">
    <cdr:from>
      <cdr:x>0.15759</cdr:x>
      <cdr:y>0.32793</cdr:y>
    </cdr:from>
    <cdr:to>
      <cdr:x>0.23918</cdr:x>
      <cdr:y>0.3784</cdr:y>
    </cdr:to>
    <cdr:grpSp>
      <cdr:nvGrpSpPr>
        <cdr:cNvPr id="9" name="Group 1"/>
        <cdr:cNvGrpSpPr>
          <a:grpSpLocks xmlns:a="http://schemas.openxmlformats.org/drawingml/2006/main"/>
        </cdr:cNvGrpSpPr>
      </cdr:nvGrpSpPr>
      <cdr:grpSpPr bwMode="auto">
        <a:xfrm xmlns:a="http://schemas.openxmlformats.org/drawingml/2006/main">
          <a:off x="1142295" y="0"/>
          <a:ext cx="591407" cy="0"/>
          <a:chOff x="714304" y="752115"/>
          <a:chExt cx="497890" cy="397379"/>
        </a:xfrm>
      </cdr:grpSpPr>
      <cdr:sp macro="" textlink="">
        <cdr:nvSpPr>
          <cdr:cNvPr id="3481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481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482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0.84093</cdr:x>
      <cdr:y>0.3251</cdr:y>
    </cdr:from>
    <cdr:to>
      <cdr:x>0.92056</cdr:x>
      <cdr:y>0.37361</cdr:y>
    </cdr:to>
    <cdr:grpSp>
      <cdr:nvGrpSpPr>
        <cdr:cNvPr id="10" name="Group 5"/>
        <cdr:cNvGrpSpPr>
          <a:grpSpLocks xmlns:a="http://schemas.openxmlformats.org/drawingml/2006/main"/>
        </cdr:cNvGrpSpPr>
      </cdr:nvGrpSpPr>
      <cdr:grpSpPr bwMode="auto">
        <a:xfrm xmlns:a="http://schemas.openxmlformats.org/drawingml/2006/main">
          <a:off x="6095502" y="0"/>
          <a:ext cx="577200" cy="0"/>
          <a:chOff x="4343814" y="771168"/>
          <a:chExt cx="516279" cy="452721"/>
        </a:xfrm>
      </cdr:grpSpPr>
      <cdr:sp macro="" textlink="">
        <cdr:nvSpPr>
          <cdr:cNvPr id="3482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482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71.xml><?xml version="1.0" encoding="utf-8"?>
<c:userShapes xmlns:c="http://schemas.openxmlformats.org/drawingml/2006/chart">
  <cdr:relSizeAnchor xmlns:cdr="http://schemas.openxmlformats.org/drawingml/2006/chartDrawing">
    <cdr:from>
      <cdr:x>0.15758</cdr:x>
      <cdr:y>0.32793</cdr:y>
    </cdr:from>
    <cdr:to>
      <cdr:x>0.23819</cdr:x>
      <cdr:y>0.3784</cdr:y>
    </cdr:to>
    <cdr:grpSp>
      <cdr:nvGrpSpPr>
        <cdr:cNvPr id="9" name="Group 1"/>
        <cdr:cNvGrpSpPr>
          <a:grpSpLocks xmlns:a="http://schemas.openxmlformats.org/drawingml/2006/main"/>
        </cdr:cNvGrpSpPr>
      </cdr:nvGrpSpPr>
      <cdr:grpSpPr bwMode="auto">
        <a:xfrm xmlns:a="http://schemas.openxmlformats.org/drawingml/2006/main">
          <a:off x="1142223" y="0"/>
          <a:ext cx="584303" cy="0"/>
          <a:chOff x="714304" y="752115"/>
          <a:chExt cx="497890" cy="397379"/>
        </a:xfrm>
      </cdr:grpSpPr>
      <cdr:sp macro="" textlink="">
        <cdr:nvSpPr>
          <cdr:cNvPr id="3584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584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584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0.83996</cdr:x>
      <cdr:y>0.3251</cdr:y>
    </cdr:from>
    <cdr:to>
      <cdr:x>0.92057</cdr:x>
      <cdr:y>0.37361</cdr:y>
    </cdr:to>
    <cdr:grpSp>
      <cdr:nvGrpSpPr>
        <cdr:cNvPr id="10" name="Group 5"/>
        <cdr:cNvGrpSpPr>
          <a:grpSpLocks xmlns:a="http://schemas.openxmlformats.org/drawingml/2006/main"/>
        </cdr:cNvGrpSpPr>
      </cdr:nvGrpSpPr>
      <cdr:grpSpPr bwMode="auto">
        <a:xfrm xmlns:a="http://schemas.openxmlformats.org/drawingml/2006/main">
          <a:off x="6088471" y="0"/>
          <a:ext cx="584304" cy="0"/>
          <a:chOff x="4343814" y="771168"/>
          <a:chExt cx="516279" cy="452721"/>
        </a:xfrm>
      </cdr:grpSpPr>
      <cdr:sp macro="" textlink="">
        <cdr:nvSpPr>
          <cdr:cNvPr id="3584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584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72.xml><?xml version="1.0" encoding="utf-8"?>
<c:userShapes xmlns:c="http://schemas.openxmlformats.org/drawingml/2006/chart">
  <cdr:relSizeAnchor xmlns:cdr="http://schemas.openxmlformats.org/drawingml/2006/chartDrawing">
    <cdr:from>
      <cdr:x>0.15757</cdr:x>
      <cdr:y>0.32793</cdr:y>
    </cdr:from>
    <cdr:to>
      <cdr:x>0.23819</cdr:x>
      <cdr:y>0.3784</cdr:y>
    </cdr:to>
    <cdr:grpSp>
      <cdr:nvGrpSpPr>
        <cdr:cNvPr id="9" name="Group 1"/>
        <cdr:cNvGrpSpPr>
          <a:grpSpLocks xmlns:a="http://schemas.openxmlformats.org/drawingml/2006/main"/>
        </cdr:cNvGrpSpPr>
      </cdr:nvGrpSpPr>
      <cdr:grpSpPr bwMode="auto">
        <a:xfrm xmlns:a="http://schemas.openxmlformats.org/drawingml/2006/main">
          <a:off x="1143651" y="0"/>
          <a:ext cx="585144" cy="0"/>
          <a:chOff x="714304" y="752115"/>
          <a:chExt cx="497890" cy="397379"/>
        </a:xfrm>
      </cdr:grpSpPr>
      <cdr:sp macro="" textlink="">
        <cdr:nvSpPr>
          <cdr:cNvPr id="3686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686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686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0.83996</cdr:x>
      <cdr:y>0.3251</cdr:y>
    </cdr:from>
    <cdr:to>
      <cdr:x>0.92058</cdr:x>
      <cdr:y>0.37361</cdr:y>
    </cdr:to>
    <cdr:grpSp>
      <cdr:nvGrpSpPr>
        <cdr:cNvPr id="10" name="Group 5"/>
        <cdr:cNvGrpSpPr>
          <a:grpSpLocks xmlns:a="http://schemas.openxmlformats.org/drawingml/2006/main"/>
        </cdr:cNvGrpSpPr>
      </cdr:nvGrpSpPr>
      <cdr:grpSpPr bwMode="auto">
        <a:xfrm xmlns:a="http://schemas.openxmlformats.org/drawingml/2006/main">
          <a:off x="6096472" y="0"/>
          <a:ext cx="585144" cy="0"/>
          <a:chOff x="4343814" y="771168"/>
          <a:chExt cx="516279" cy="452721"/>
        </a:xfrm>
      </cdr:grpSpPr>
      <cdr:sp macro="" textlink="">
        <cdr:nvSpPr>
          <cdr:cNvPr id="3687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687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73.xml><?xml version="1.0" encoding="utf-8"?>
<c:userShapes xmlns:c="http://schemas.openxmlformats.org/drawingml/2006/chart">
  <cdr:relSizeAnchor xmlns:cdr="http://schemas.openxmlformats.org/drawingml/2006/chartDrawing">
    <cdr:from>
      <cdr:x>0.15757</cdr:x>
      <cdr:y>0.32793</cdr:y>
    </cdr:from>
    <cdr:to>
      <cdr:x>0.23818</cdr:x>
      <cdr:y>0.3784</cdr:y>
    </cdr:to>
    <cdr:grpSp>
      <cdr:nvGrpSpPr>
        <cdr:cNvPr id="9" name="Group 1"/>
        <cdr:cNvGrpSpPr>
          <a:grpSpLocks xmlns:a="http://schemas.openxmlformats.org/drawingml/2006/main"/>
        </cdr:cNvGrpSpPr>
      </cdr:nvGrpSpPr>
      <cdr:grpSpPr bwMode="auto">
        <a:xfrm xmlns:a="http://schemas.openxmlformats.org/drawingml/2006/main">
          <a:off x="1145152" y="0"/>
          <a:ext cx="585839" cy="0"/>
          <a:chOff x="714304" y="752115"/>
          <a:chExt cx="497890" cy="397379"/>
        </a:xfrm>
      </cdr:grpSpPr>
      <cdr:sp macro="" textlink="">
        <cdr:nvSpPr>
          <cdr:cNvPr id="3789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789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789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0.83997</cdr:x>
      <cdr:y>0.3251</cdr:y>
    </cdr:from>
    <cdr:to>
      <cdr:x>0.92058</cdr:x>
      <cdr:y>0.37361</cdr:y>
    </cdr:to>
    <cdr:grpSp>
      <cdr:nvGrpSpPr>
        <cdr:cNvPr id="10" name="Group 5"/>
        <cdr:cNvGrpSpPr>
          <a:grpSpLocks xmlns:a="http://schemas.openxmlformats.org/drawingml/2006/main"/>
        </cdr:cNvGrpSpPr>
      </cdr:nvGrpSpPr>
      <cdr:grpSpPr bwMode="auto">
        <a:xfrm xmlns:a="http://schemas.openxmlformats.org/drawingml/2006/main">
          <a:off x="6104545" y="0"/>
          <a:ext cx="585839" cy="0"/>
          <a:chOff x="4343814" y="771168"/>
          <a:chExt cx="516279" cy="452721"/>
        </a:xfrm>
      </cdr:grpSpPr>
      <cdr:sp macro="" textlink="">
        <cdr:nvSpPr>
          <cdr:cNvPr id="3789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789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74.xml><?xml version="1.0" encoding="utf-8"?>
<c:userShapes xmlns:c="http://schemas.openxmlformats.org/drawingml/2006/chart">
  <cdr:relSizeAnchor xmlns:cdr="http://schemas.openxmlformats.org/drawingml/2006/chartDrawing">
    <cdr:from>
      <cdr:x>0.15657</cdr:x>
      <cdr:y>0.32793</cdr:y>
    </cdr:from>
    <cdr:to>
      <cdr:x>0.23793</cdr:x>
      <cdr:y>0.3784</cdr:y>
    </cdr:to>
    <cdr:grpSp>
      <cdr:nvGrpSpPr>
        <cdr:cNvPr id="9" name="Group 1"/>
        <cdr:cNvGrpSpPr>
          <a:grpSpLocks xmlns:a="http://schemas.openxmlformats.org/drawingml/2006/main"/>
        </cdr:cNvGrpSpPr>
      </cdr:nvGrpSpPr>
      <cdr:grpSpPr bwMode="auto">
        <a:xfrm xmlns:a="http://schemas.openxmlformats.org/drawingml/2006/main">
          <a:off x="1139376" y="0"/>
          <a:ext cx="592064" cy="0"/>
          <a:chOff x="714304" y="752115"/>
          <a:chExt cx="497890" cy="397379"/>
        </a:xfrm>
      </cdr:grpSpPr>
      <cdr:sp macro="" textlink="">
        <cdr:nvSpPr>
          <cdr:cNvPr id="3891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891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891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0.83998</cdr:x>
      <cdr:y>0.3251</cdr:y>
    </cdr:from>
    <cdr:to>
      <cdr:x>0.92059</cdr:x>
      <cdr:y>0.37361</cdr:y>
    </cdr:to>
    <cdr:grpSp>
      <cdr:nvGrpSpPr>
        <cdr:cNvPr id="10" name="Group 5"/>
        <cdr:cNvGrpSpPr>
          <a:grpSpLocks xmlns:a="http://schemas.openxmlformats.org/drawingml/2006/main"/>
        </cdr:cNvGrpSpPr>
      </cdr:nvGrpSpPr>
      <cdr:grpSpPr bwMode="auto">
        <a:xfrm xmlns:a="http://schemas.openxmlformats.org/drawingml/2006/main">
          <a:off x="6112618" y="0"/>
          <a:ext cx="586607" cy="0"/>
          <a:chOff x="4343814" y="771168"/>
          <a:chExt cx="516279" cy="452721"/>
        </a:xfrm>
      </cdr:grpSpPr>
      <cdr:sp macro="" textlink="">
        <cdr:nvSpPr>
          <cdr:cNvPr id="3891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891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75.xml><?xml version="1.0" encoding="utf-8"?>
<xdr:wsDr xmlns:xdr="http://schemas.openxmlformats.org/drawingml/2006/spreadsheetDrawing" xmlns:a="http://schemas.openxmlformats.org/drawingml/2006/main">
  <xdr:twoCellAnchor>
    <xdr:from>
      <xdr:col>45</xdr:col>
      <xdr:colOff>28575</xdr:colOff>
      <xdr:row>7</xdr:row>
      <xdr:rowOff>28575</xdr:rowOff>
    </xdr:from>
    <xdr:to>
      <xdr:col>51</xdr:col>
      <xdr:colOff>0</xdr:colOff>
      <xdr:row>28</xdr:row>
      <xdr:rowOff>0</xdr:rowOff>
    </xdr:to>
    <xdr:graphicFrame macro="">
      <xdr:nvGraphicFramePr>
        <xdr:cNvPr id="2133226"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28575</xdr:colOff>
      <xdr:row>7</xdr:row>
      <xdr:rowOff>28575</xdr:rowOff>
    </xdr:from>
    <xdr:to>
      <xdr:col>44</xdr:col>
      <xdr:colOff>0</xdr:colOff>
      <xdr:row>28</xdr:row>
      <xdr:rowOff>0</xdr:rowOff>
    </xdr:to>
    <xdr:graphicFrame macro="">
      <xdr:nvGraphicFramePr>
        <xdr:cNvPr id="2133227"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0.16146</cdr:x>
      <cdr:y>0.32793</cdr:y>
    </cdr:from>
    <cdr:to>
      <cdr:x>0.24179</cdr:x>
      <cdr:y>0.3784</cdr:y>
    </cdr:to>
    <cdr:grpSp>
      <cdr:nvGrpSpPr>
        <cdr:cNvPr id="9" name="Group 1"/>
        <cdr:cNvGrpSpPr>
          <a:grpSpLocks xmlns:a="http://schemas.openxmlformats.org/drawingml/2006/main"/>
        </cdr:cNvGrpSpPr>
      </cdr:nvGrpSpPr>
      <cdr:grpSpPr bwMode="auto">
        <a:xfrm xmlns:a="http://schemas.openxmlformats.org/drawingml/2006/main">
          <a:off x="1248780" y="0"/>
          <a:ext cx="621296" cy="0"/>
          <a:chOff x="714304" y="752115"/>
          <a:chExt cx="497890" cy="397379"/>
        </a:xfrm>
      </cdr:grpSpPr>
      <cdr:sp macro="" textlink="">
        <cdr:nvSpPr>
          <cdr:cNvPr id="819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819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819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cdr:x>
      <cdr:y>0.3251</cdr:y>
    </cdr:from>
    <cdr:to>
      <cdr:x>0.92132</cdr:x>
      <cdr:y>0.37361</cdr:y>
    </cdr:to>
    <cdr:grpSp>
      <cdr:nvGrpSpPr>
        <cdr:cNvPr id="10" name="Group 5"/>
        <cdr:cNvGrpSpPr>
          <a:grpSpLocks xmlns:a="http://schemas.openxmlformats.org/drawingml/2006/main"/>
        </cdr:cNvGrpSpPr>
      </cdr:nvGrpSpPr>
      <cdr:grpSpPr bwMode="auto">
        <a:xfrm xmlns:a="http://schemas.openxmlformats.org/drawingml/2006/main">
          <a:off x="6504546" y="0"/>
          <a:ext cx="621219" cy="0"/>
          <a:chOff x="4343814" y="771168"/>
          <a:chExt cx="516279" cy="452721"/>
        </a:xfrm>
      </cdr:grpSpPr>
      <cdr:sp macro="" textlink="">
        <cdr:nvSpPr>
          <cdr:cNvPr id="819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819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9.xml><?xml version="1.0" encoding="utf-8"?>
<c:userShapes xmlns:c="http://schemas.openxmlformats.org/drawingml/2006/chart">
  <cdr:relSizeAnchor xmlns:cdr="http://schemas.openxmlformats.org/drawingml/2006/chartDrawing">
    <cdr:from>
      <cdr:x>0.16121</cdr:x>
      <cdr:y>0.32793</cdr:y>
    </cdr:from>
    <cdr:to>
      <cdr:x>0.24153</cdr:x>
      <cdr:y>0.3784</cdr:y>
    </cdr:to>
    <cdr:grpSp>
      <cdr:nvGrpSpPr>
        <cdr:cNvPr id="9" name="Group 1"/>
        <cdr:cNvGrpSpPr>
          <a:grpSpLocks xmlns:a="http://schemas.openxmlformats.org/drawingml/2006/main"/>
        </cdr:cNvGrpSpPr>
      </cdr:nvGrpSpPr>
      <cdr:grpSpPr bwMode="auto">
        <a:xfrm xmlns:a="http://schemas.openxmlformats.org/drawingml/2006/main">
          <a:off x="1246847" y="0"/>
          <a:ext cx="621218" cy="0"/>
          <a:chOff x="714304" y="752115"/>
          <a:chExt cx="497890" cy="397379"/>
        </a:xfrm>
      </cdr:grpSpPr>
      <cdr:sp macro="" textlink="">
        <cdr:nvSpPr>
          <cdr:cNvPr id="921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921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922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0.84076</cdr:x>
      <cdr:y>0.3251</cdr:y>
    </cdr:from>
    <cdr:to>
      <cdr:x>0.92108</cdr:x>
      <cdr:y>0.37361</cdr:y>
    </cdr:to>
    <cdr:grpSp>
      <cdr:nvGrpSpPr>
        <cdr:cNvPr id="10" name="Group 5"/>
        <cdr:cNvGrpSpPr>
          <a:grpSpLocks xmlns:a="http://schemas.openxmlformats.org/drawingml/2006/main"/>
        </cdr:cNvGrpSpPr>
      </cdr:nvGrpSpPr>
      <cdr:grpSpPr bwMode="auto">
        <a:xfrm xmlns:a="http://schemas.openxmlformats.org/drawingml/2006/main">
          <a:off x="6502690" y="0"/>
          <a:ext cx="621219" cy="0"/>
          <a:chOff x="4343814" y="771168"/>
          <a:chExt cx="516279" cy="452721"/>
        </a:xfrm>
      </cdr:grpSpPr>
      <cdr:sp macro="" textlink="">
        <cdr:nvSpPr>
          <cdr:cNvPr id="922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922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ldsa.gr/" TargetMode="External"/><Relationship Id="rId2" Type="http://schemas.openxmlformats.org/officeDocument/2006/relationships/hyperlink" Target="mailto:magorast@prd.uth.gr" TargetMode="External"/><Relationship Id="rId1" Type="http://schemas.openxmlformats.org/officeDocument/2006/relationships/hyperlink" Target="mailto:magorast@prd.uth.gr" TargetMode="External"/><Relationship Id="rId6" Type="http://schemas.openxmlformats.org/officeDocument/2006/relationships/drawing" Target="../drawings/drawing1.xml"/><Relationship Id="rId5" Type="http://schemas.openxmlformats.org/officeDocument/2006/relationships/hyperlink" Target="http://www.demog.berkeley.edu/~eddieh/toolbox.html" TargetMode="External"/><Relationship Id="rId4" Type="http://schemas.openxmlformats.org/officeDocument/2006/relationships/hyperlink" Target="http://www.ldsa.g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5.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workbookViewId="0"/>
  </sheetViews>
  <sheetFormatPr defaultRowHeight="12.75" x14ac:dyDescent="0.2"/>
  <cols>
    <col min="1" max="1" width="12.5703125" style="85" customWidth="1"/>
    <col min="2" max="2" width="9.140625" style="85"/>
    <col min="3" max="3" width="38.28515625" style="85" customWidth="1"/>
    <col min="4" max="16384" width="9.140625" style="85"/>
  </cols>
  <sheetData>
    <row r="1" spans="1:4" ht="20.25" x14ac:dyDescent="0.3">
      <c r="A1" s="145" t="s">
        <v>75</v>
      </c>
    </row>
    <row r="3" spans="1:4" x14ac:dyDescent="0.2">
      <c r="A3" s="144" t="s">
        <v>76</v>
      </c>
    </row>
    <row r="4" spans="1:4" x14ac:dyDescent="0.2">
      <c r="A4" s="144" t="s">
        <v>77</v>
      </c>
    </row>
    <row r="5" spans="1:4" x14ac:dyDescent="0.2">
      <c r="A5" s="144" t="s">
        <v>78</v>
      </c>
    </row>
    <row r="6" spans="1:4" x14ac:dyDescent="0.2">
      <c r="A6" s="144" t="s">
        <v>112</v>
      </c>
    </row>
    <row r="7" spans="1:4" ht="15" x14ac:dyDescent="0.25">
      <c r="A7" s="144" t="s">
        <v>93</v>
      </c>
      <c r="D7" s="148" t="s">
        <v>94</v>
      </c>
    </row>
    <row r="8" spans="1:4" x14ac:dyDescent="0.2">
      <c r="A8" s="144" t="s">
        <v>79</v>
      </c>
    </row>
    <row r="9" spans="1:4" x14ac:dyDescent="0.2">
      <c r="A9" s="144" t="s">
        <v>82</v>
      </c>
    </row>
    <row r="10" spans="1:4" x14ac:dyDescent="0.2">
      <c r="A10" s="144" t="s">
        <v>81</v>
      </c>
    </row>
    <row r="11" spans="1:4" x14ac:dyDescent="0.2">
      <c r="A11" s="144" t="s">
        <v>80</v>
      </c>
    </row>
    <row r="13" spans="1:4" x14ac:dyDescent="0.2">
      <c r="A13" s="144" t="s">
        <v>108</v>
      </c>
    </row>
    <row r="16" spans="1:4" s="146" customFormat="1" ht="14.25" x14ac:dyDescent="0.2"/>
    <row r="17" spans="1:5" s="146" customFormat="1" ht="15" x14ac:dyDescent="0.25">
      <c r="A17" s="147" t="s">
        <v>83</v>
      </c>
      <c r="B17" s="147"/>
      <c r="C17" s="147"/>
      <c r="D17" s="148" t="s">
        <v>84</v>
      </c>
      <c r="E17" s="85"/>
    </row>
    <row r="18" spans="1:5" s="146" customFormat="1" ht="15" x14ac:dyDescent="0.25">
      <c r="A18" s="147" t="s">
        <v>85</v>
      </c>
      <c r="B18" s="147"/>
      <c r="C18" s="148"/>
      <c r="D18" s="148" t="s">
        <v>84</v>
      </c>
      <c r="E18" s="85"/>
    </row>
    <row r="19" spans="1:5" s="146" customFormat="1" ht="14.25" x14ac:dyDescent="0.2"/>
    <row r="20" spans="1:5" s="146" customFormat="1" ht="14.25" x14ac:dyDescent="0.2"/>
    <row r="21" spans="1:5" s="146" customFormat="1" ht="15" x14ac:dyDescent="0.25">
      <c r="B21" s="148" t="s">
        <v>86</v>
      </c>
    </row>
    <row r="22" spans="1:5" s="146" customFormat="1" ht="15" x14ac:dyDescent="0.25">
      <c r="A22" s="147"/>
      <c r="B22" s="85"/>
    </row>
    <row r="23" spans="1:5" s="146" customFormat="1" ht="15" x14ac:dyDescent="0.25">
      <c r="A23" s="148"/>
      <c r="B23" s="85"/>
    </row>
    <row r="24" spans="1:5" s="146" customFormat="1" ht="15" x14ac:dyDescent="0.25">
      <c r="A24" s="147" t="s">
        <v>87</v>
      </c>
      <c r="B24" s="144" t="s">
        <v>88</v>
      </c>
    </row>
    <row r="25" spans="1:5" s="146" customFormat="1" ht="14.25" x14ac:dyDescent="0.2"/>
  </sheetData>
  <phoneticPr fontId="0" type="noConversion"/>
  <hyperlinks>
    <hyperlink ref="D17" r:id="rId1"/>
    <hyperlink ref="D18" r:id="rId2"/>
    <hyperlink ref="A23" r:id="rId3" display="www.ldsa.gr"/>
    <hyperlink ref="B21" r:id="rId4"/>
    <hyperlink ref="D7" r:id="rId5"/>
  </hyperlinks>
  <pageMargins left="0.7" right="0.7" top="0.75" bottom="0.75" header="0.3" footer="0.3"/>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30"/>
  <sheetViews>
    <sheetView tabSelected="1" topLeftCell="AB1" zoomScale="75" zoomScaleNormal="75" workbookViewId="0">
      <selection activeCell="AB129" sqref="AB129"/>
    </sheetView>
  </sheetViews>
  <sheetFormatPr defaultRowHeight="12.75" x14ac:dyDescent="0.2"/>
  <cols>
    <col min="1" max="1" width="14.28515625" style="1" hidden="1" customWidth="1"/>
    <col min="2" max="2" width="12.7109375" style="1" hidden="1" customWidth="1"/>
    <col min="3" max="3" width="13.42578125" style="1" hidden="1" customWidth="1"/>
    <col min="4" max="4" width="18.140625" style="1" hidden="1" customWidth="1"/>
    <col min="5" max="6" width="3.5703125" style="1" hidden="1" customWidth="1"/>
    <col min="7" max="8" width="10.42578125" style="1" hidden="1" customWidth="1"/>
    <col min="9" max="9" width="9.140625" style="1" hidden="1" customWidth="1"/>
    <col min="10" max="10" width="13.42578125" style="1" hidden="1" customWidth="1"/>
    <col min="11" max="11" width="12.7109375" style="1" hidden="1" customWidth="1"/>
    <col min="12" max="12" width="13.42578125" style="1" hidden="1" customWidth="1"/>
    <col min="13" max="13" width="17.5703125" style="1" hidden="1" customWidth="1"/>
    <col min="14" max="14" width="2.42578125" style="1" hidden="1" customWidth="1"/>
    <col min="15" max="15" width="3.5703125" style="1" hidden="1" customWidth="1"/>
    <col min="16" max="17" width="10.42578125" style="1" hidden="1" customWidth="1"/>
    <col min="18" max="18" width="9.140625" style="1" hidden="1" customWidth="1"/>
    <col min="19" max="19" width="13.28515625" style="1" hidden="1" customWidth="1"/>
    <col min="20" max="20" width="12.7109375" style="1" hidden="1" customWidth="1"/>
    <col min="21" max="21" width="13.42578125" style="1" hidden="1" customWidth="1"/>
    <col min="22" max="22" width="19.140625" style="1" hidden="1" customWidth="1"/>
    <col min="23" max="23" width="2.42578125" style="1" hidden="1" customWidth="1"/>
    <col min="24" max="24" width="3.5703125" style="1" hidden="1" customWidth="1"/>
    <col min="25" max="26" width="10.42578125" style="1" hidden="1" customWidth="1"/>
    <col min="27" max="27" width="9.140625" style="1" hidden="1" customWidth="1"/>
    <col min="28" max="28" width="9.140625" style="1"/>
    <col min="29" max="29" width="31.5703125" style="1" customWidth="1"/>
    <col min="30" max="30" width="19.5703125" style="1" hidden="1" customWidth="1"/>
    <col min="31" max="31" width="14.140625" style="1" bestFit="1" customWidth="1"/>
    <col min="32" max="32" width="14.5703125" style="1" bestFit="1" customWidth="1"/>
    <col min="33" max="33" width="18.5703125" style="1" bestFit="1" customWidth="1"/>
    <col min="34" max="34" width="19.5703125" style="1" bestFit="1" customWidth="1"/>
    <col min="35" max="35" width="24.7109375" style="1" customWidth="1"/>
    <col min="36" max="36" width="10.7109375" style="2" bestFit="1" customWidth="1"/>
    <col min="37" max="37" width="9.140625" style="136"/>
    <col min="38" max="38" width="9.85546875" style="2" customWidth="1"/>
    <col min="39" max="39" width="8.140625" style="2" customWidth="1"/>
    <col min="40" max="40" width="8.5703125" style="2" customWidth="1"/>
    <col min="41" max="41" width="17.42578125" style="2" customWidth="1"/>
    <col min="42" max="43" width="8.42578125" style="2" customWidth="1"/>
    <col min="44" max="44" width="4.28515625" style="3" customWidth="1"/>
    <col min="45" max="45" width="8.7109375" style="2" customWidth="1"/>
    <col min="46" max="46" width="8.5703125" style="1" customWidth="1"/>
    <col min="47" max="47" width="9.140625" style="1"/>
    <col min="48" max="48" width="8.7109375" style="1" customWidth="1"/>
    <col min="49" max="49" width="8.85546875" style="1" customWidth="1"/>
    <col min="50" max="50" width="8.5703125" style="1" customWidth="1"/>
    <col min="51" max="51" width="9.140625" style="1"/>
    <col min="52" max="52" width="9.140625" style="136"/>
    <col min="53" max="16384" width="9.140625" style="1"/>
  </cols>
  <sheetData>
    <row r="1" spans="1:51" x14ac:dyDescent="0.2">
      <c r="AC1" s="97" t="s">
        <v>64</v>
      </c>
      <c r="AD1" s="97"/>
      <c r="AE1" s="97"/>
      <c r="AF1" s="97"/>
      <c r="AG1" s="97"/>
      <c r="AH1" s="97"/>
      <c r="AI1" s="97"/>
      <c r="AL1" s="140" t="s">
        <v>89</v>
      </c>
      <c r="AM1" s="142"/>
      <c r="AN1" s="142"/>
      <c r="AO1" s="142"/>
      <c r="AP1" s="142"/>
      <c r="AQ1" s="142"/>
      <c r="AR1" s="143"/>
      <c r="AS1" s="142"/>
      <c r="AT1" s="52"/>
      <c r="AU1" s="52"/>
      <c r="AV1" s="52"/>
      <c r="AW1" s="52"/>
      <c r="AX1" s="52"/>
      <c r="AY1" s="52"/>
    </row>
    <row r="2" spans="1:51" ht="13.5" thickBot="1" x14ac:dyDescent="0.25">
      <c r="AC2" s="98" t="s">
        <v>65</v>
      </c>
      <c r="AD2" s="98"/>
      <c r="AE2" s="96"/>
      <c r="AF2" s="96"/>
      <c r="AG2" s="96"/>
      <c r="AH2" s="96"/>
      <c r="AI2" s="96"/>
      <c r="AJ2" s="4"/>
      <c r="AL2" s="140" t="s">
        <v>90</v>
      </c>
      <c r="AM2" s="142"/>
      <c r="AN2" s="142"/>
      <c r="AO2" s="142"/>
      <c r="AP2" s="142"/>
      <c r="AQ2" s="142"/>
      <c r="AR2" s="143"/>
      <c r="AS2" s="142"/>
      <c r="AT2" s="52"/>
      <c r="AU2" s="52"/>
      <c r="AV2" s="52"/>
      <c r="AW2" s="52"/>
      <c r="AX2" s="52"/>
      <c r="AY2" s="52"/>
    </row>
    <row r="3" spans="1:51" ht="52.5" thickTop="1" thickBot="1" x14ac:dyDescent="0.25">
      <c r="A3" s="5" t="s">
        <v>8</v>
      </c>
      <c r="B3" s="5" t="s">
        <v>9</v>
      </c>
      <c r="C3" s="5" t="s">
        <v>16</v>
      </c>
      <c r="D3" s="5" t="s">
        <v>111</v>
      </c>
      <c r="E3" s="178" t="s">
        <v>13</v>
      </c>
      <c r="F3" s="178"/>
      <c r="G3" s="178"/>
      <c r="H3" s="178"/>
      <c r="I3" s="6"/>
      <c r="J3" s="5" t="s">
        <v>8</v>
      </c>
      <c r="K3" s="5" t="s">
        <v>9</v>
      </c>
      <c r="L3" s="5" t="s">
        <v>16</v>
      </c>
      <c r="M3" s="5" t="s">
        <v>111</v>
      </c>
      <c r="N3" s="178" t="s">
        <v>14</v>
      </c>
      <c r="O3" s="178"/>
      <c r="P3" s="178"/>
      <c r="Q3" s="178"/>
      <c r="R3" s="6"/>
      <c r="S3" s="5" t="s">
        <v>8</v>
      </c>
      <c r="T3" s="5" t="s">
        <v>9</v>
      </c>
      <c r="U3" s="5" t="s">
        <v>16</v>
      </c>
      <c r="V3" s="5" t="s">
        <v>111</v>
      </c>
      <c r="W3" s="178" t="s">
        <v>15</v>
      </c>
      <c r="X3" s="178"/>
      <c r="Y3" s="178"/>
      <c r="Z3" s="178"/>
      <c r="AC3" s="179" t="s">
        <v>5</v>
      </c>
      <c r="AD3" s="179"/>
      <c r="AE3" s="179"/>
      <c r="AF3" s="179"/>
      <c r="AG3" s="179"/>
      <c r="AH3" s="179"/>
      <c r="AI3" s="179"/>
      <c r="AJ3" s="4"/>
    </row>
    <row r="4" spans="1:51" ht="14.25" thickTop="1" thickBot="1" x14ac:dyDescent="0.25">
      <c r="A4" s="7">
        <v>0</v>
      </c>
      <c r="B4" s="8">
        <f t="shared" ref="B4:B67" si="0">AE5</f>
        <v>101771</v>
      </c>
      <c r="C4" s="9">
        <f>A4*B4</f>
        <v>0</v>
      </c>
      <c r="D4" s="9">
        <f>B4</f>
        <v>101771</v>
      </c>
      <c r="E4" s="9"/>
      <c r="F4" s="7"/>
      <c r="G4" s="7"/>
      <c r="H4" s="9"/>
      <c r="I4" s="10"/>
      <c r="J4" s="7">
        <v>0</v>
      </c>
      <c r="K4" s="8">
        <f>AF5</f>
        <v>52600</v>
      </c>
      <c r="L4" s="9">
        <f>J4*K4</f>
        <v>0</v>
      </c>
      <c r="M4" s="9">
        <f>K4</f>
        <v>52600</v>
      </c>
      <c r="N4" s="9"/>
      <c r="O4" s="7"/>
      <c r="P4" s="7"/>
      <c r="Q4" s="9"/>
      <c r="R4" s="10"/>
      <c r="S4" s="7">
        <v>0</v>
      </c>
      <c r="T4" s="8">
        <f>AG5</f>
        <v>49171</v>
      </c>
      <c r="U4" s="9">
        <f>S4*T4</f>
        <v>0</v>
      </c>
      <c r="V4" s="9">
        <f>T4</f>
        <v>49171</v>
      </c>
      <c r="W4" s="9"/>
      <c r="X4" s="7"/>
      <c r="Y4" s="7"/>
      <c r="Z4" s="9"/>
      <c r="AC4" s="14" t="s">
        <v>8</v>
      </c>
      <c r="AD4" s="151"/>
      <c r="AE4" s="15" t="s">
        <v>9</v>
      </c>
      <c r="AF4" s="16" t="s">
        <v>7</v>
      </c>
      <c r="AG4" s="16" t="s">
        <v>10</v>
      </c>
      <c r="AH4" s="17" t="s">
        <v>11</v>
      </c>
      <c r="AI4" s="18" t="s">
        <v>12</v>
      </c>
      <c r="AJ4" s="19"/>
      <c r="AL4" s="63"/>
      <c r="AM4" s="63"/>
      <c r="AN4" s="63"/>
      <c r="AO4" s="63"/>
      <c r="AP4" s="63"/>
      <c r="AQ4" s="63"/>
      <c r="AR4" s="64"/>
      <c r="AS4" s="63"/>
      <c r="AT4" s="65"/>
      <c r="AU4" s="65"/>
      <c r="AV4" s="65"/>
      <c r="AW4" s="65"/>
      <c r="AX4" s="65"/>
      <c r="AY4" s="65"/>
    </row>
    <row r="5" spans="1:51" ht="13.5" thickTop="1" x14ac:dyDescent="0.2">
      <c r="A5" s="13">
        <v>1</v>
      </c>
      <c r="B5" s="11">
        <f t="shared" si="0"/>
        <v>100846</v>
      </c>
      <c r="C5" s="12">
        <f t="shared" ref="C5:C68" si="1">A5*B5</f>
        <v>100846</v>
      </c>
      <c r="D5" s="12">
        <f>D4+B5</f>
        <v>202617</v>
      </c>
      <c r="E5" s="11">
        <f>IF(AND(B116&gt;=D4,B116&lt;=D5),1,0)</f>
        <v>0</v>
      </c>
      <c r="F5" s="13">
        <f t="shared" ref="F5:G68" si="2">E5*A5</f>
        <v>0</v>
      </c>
      <c r="G5" s="13">
        <f t="shared" si="2"/>
        <v>0</v>
      </c>
      <c r="H5" s="13">
        <f>D4*E5</f>
        <v>0</v>
      </c>
      <c r="I5" s="10"/>
      <c r="J5" s="13">
        <v>1</v>
      </c>
      <c r="K5" s="11">
        <f t="shared" ref="K5:K68" si="3">AF6</f>
        <v>51761</v>
      </c>
      <c r="L5" s="12">
        <f t="shared" ref="L5:L68" si="4">J5*K5</f>
        <v>51761</v>
      </c>
      <c r="M5" s="12">
        <f>M4+K5</f>
        <v>104361</v>
      </c>
      <c r="N5" s="11">
        <f>IF(AND(K116&gt;=M4,K116&lt;=M5),1,0)</f>
        <v>0</v>
      </c>
      <c r="O5" s="13">
        <f t="shared" ref="O5:P68" si="5">N5*J5</f>
        <v>0</v>
      </c>
      <c r="P5" s="13">
        <f t="shared" si="5"/>
        <v>0</v>
      </c>
      <c r="Q5" s="13">
        <f>M4*N5</f>
        <v>0</v>
      </c>
      <c r="R5" s="10"/>
      <c r="S5" s="13">
        <v>1</v>
      </c>
      <c r="T5" s="11">
        <f t="shared" ref="T5:T68" si="6">AG6</f>
        <v>49085</v>
      </c>
      <c r="U5" s="12">
        <f t="shared" ref="U5:U68" si="7">S5*T5</f>
        <v>49085</v>
      </c>
      <c r="V5" s="12">
        <f>V4+T5</f>
        <v>98256</v>
      </c>
      <c r="W5" s="11">
        <f>IF(AND(T116&gt;=V4,T116&lt;=V5),1,0)</f>
        <v>0</v>
      </c>
      <c r="X5" s="13">
        <f t="shared" ref="X5:Y68" si="8">W5*S5</f>
        <v>0</v>
      </c>
      <c r="Y5" s="13">
        <f t="shared" si="8"/>
        <v>0</v>
      </c>
      <c r="Z5" s="13">
        <f>V4*W5</f>
        <v>0</v>
      </c>
      <c r="AC5" s="8">
        <v>0</v>
      </c>
      <c r="AD5" s="152">
        <f>5*INT(AC5/5)</f>
        <v>0</v>
      </c>
      <c r="AE5" s="9">
        <f>AF5+AG5</f>
        <v>101771</v>
      </c>
      <c r="AF5" s="20">
        <v>52600</v>
      </c>
      <c r="AG5" s="20">
        <v>49171</v>
      </c>
      <c r="AH5" s="21">
        <f>AF5/AE116*100</f>
        <v>0.48043685776392808</v>
      </c>
      <c r="AI5" s="21">
        <f>AG5/AE116*100</f>
        <v>0.44911712420361422</v>
      </c>
      <c r="AJ5" s="11"/>
      <c r="AL5" s="63"/>
      <c r="AM5" s="63"/>
      <c r="AN5" s="63"/>
      <c r="AO5" s="63"/>
      <c r="AP5" s="63"/>
      <c r="AQ5" s="63"/>
      <c r="AR5" s="64"/>
      <c r="AS5" s="63"/>
      <c r="AT5" s="65"/>
      <c r="AU5" s="65"/>
      <c r="AV5" s="65"/>
      <c r="AW5" s="65"/>
      <c r="AX5" s="65"/>
      <c r="AY5" s="65"/>
    </row>
    <row r="6" spans="1:51" x14ac:dyDescent="0.2">
      <c r="A6" s="13">
        <v>2</v>
      </c>
      <c r="B6" s="11">
        <f t="shared" si="0"/>
        <v>99748</v>
      </c>
      <c r="C6" s="12">
        <f t="shared" si="1"/>
        <v>199496</v>
      </c>
      <c r="D6" s="12">
        <f t="shared" ref="D6:D69" si="9">D5+B6</f>
        <v>302365</v>
      </c>
      <c r="E6" s="11">
        <f>IF(AND(B116&gt;=D5,B116&lt;=D6),1,0)</f>
        <v>0</v>
      </c>
      <c r="F6" s="13">
        <f t="shared" si="2"/>
        <v>0</v>
      </c>
      <c r="G6" s="13">
        <f t="shared" si="2"/>
        <v>0</v>
      </c>
      <c r="H6" s="13">
        <f t="shared" ref="H6:H69" si="10">D5*E6</f>
        <v>0</v>
      </c>
      <c r="I6" s="10"/>
      <c r="J6" s="13">
        <v>2</v>
      </c>
      <c r="K6" s="11">
        <f t="shared" si="3"/>
        <v>51202</v>
      </c>
      <c r="L6" s="12">
        <f t="shared" si="4"/>
        <v>102404</v>
      </c>
      <c r="M6" s="12">
        <f t="shared" ref="M6:M69" si="11">M5+K6</f>
        <v>155563</v>
      </c>
      <c r="N6" s="11">
        <f>IF(AND(K116&gt;=M5,K116&lt;=M6),1,0)</f>
        <v>0</v>
      </c>
      <c r="O6" s="13">
        <f t="shared" si="5"/>
        <v>0</v>
      </c>
      <c r="P6" s="13">
        <f t="shared" si="5"/>
        <v>0</v>
      </c>
      <c r="Q6" s="13">
        <f t="shared" ref="Q6:Q69" si="12">M5*N6</f>
        <v>0</v>
      </c>
      <c r="R6" s="10"/>
      <c r="S6" s="13">
        <v>2</v>
      </c>
      <c r="T6" s="11">
        <f t="shared" si="6"/>
        <v>48546</v>
      </c>
      <c r="U6" s="12">
        <f t="shared" si="7"/>
        <v>97092</v>
      </c>
      <c r="V6" s="12">
        <f t="shared" ref="V6:V69" si="13">V5+T6</f>
        <v>146802</v>
      </c>
      <c r="W6" s="11">
        <f>IF(AND(T116&gt;=V5,T116&lt;=V6),1,0)</f>
        <v>0</v>
      </c>
      <c r="X6" s="13">
        <f t="shared" si="8"/>
        <v>0</v>
      </c>
      <c r="Y6" s="13">
        <f t="shared" si="8"/>
        <v>0</v>
      </c>
      <c r="Z6" s="13">
        <f t="shared" ref="Z6:Z69" si="14">V5*W6</f>
        <v>0</v>
      </c>
      <c r="AC6" s="13">
        <v>1</v>
      </c>
      <c r="AD6" s="153">
        <f t="shared" ref="AD6:AD69" si="15">5*INT(AC6/5)</f>
        <v>0</v>
      </c>
      <c r="AE6" s="12">
        <f t="shared" ref="AE6:AE69" si="16">AF6+AG6</f>
        <v>100846</v>
      </c>
      <c r="AF6" s="22">
        <v>51761</v>
      </c>
      <c r="AG6" s="22">
        <v>49085</v>
      </c>
      <c r="AH6" s="23">
        <f>AF6/AE116*100</f>
        <v>0.47277361586917654</v>
      </c>
      <c r="AI6" s="23">
        <f>AG6/AE116*100</f>
        <v>0.44833161907495084</v>
      </c>
      <c r="AJ6" s="11"/>
      <c r="AL6" s="63"/>
      <c r="AM6" s="63"/>
      <c r="AN6" s="63"/>
      <c r="AO6" s="63"/>
      <c r="AP6" s="63"/>
      <c r="AQ6" s="180" t="str">
        <f>AC3</f>
        <v>Ελλάδα / Greece 2001*</v>
      </c>
      <c r="AR6" s="180"/>
      <c r="AS6" s="180"/>
      <c r="AT6" s="66"/>
      <c r="AU6" s="65"/>
      <c r="AV6" s="65"/>
      <c r="AW6" s="65"/>
      <c r="AX6" s="65"/>
      <c r="AY6" s="65"/>
    </row>
    <row r="7" spans="1:51" x14ac:dyDescent="0.2">
      <c r="A7" s="13">
        <v>3</v>
      </c>
      <c r="B7" s="11">
        <f t="shared" si="0"/>
        <v>101673</v>
      </c>
      <c r="C7" s="12">
        <f t="shared" si="1"/>
        <v>305019</v>
      </c>
      <c r="D7" s="12">
        <f t="shared" si="9"/>
        <v>404038</v>
      </c>
      <c r="E7" s="11">
        <f>IF(AND(B116&gt;=D6,B116&lt;=D7),1,0)</f>
        <v>0</v>
      </c>
      <c r="F7" s="13">
        <f t="shared" si="2"/>
        <v>0</v>
      </c>
      <c r="G7" s="13">
        <f t="shared" si="2"/>
        <v>0</v>
      </c>
      <c r="H7" s="13">
        <f t="shared" si="10"/>
        <v>0</v>
      </c>
      <c r="J7" s="13">
        <v>3</v>
      </c>
      <c r="K7" s="11">
        <f t="shared" si="3"/>
        <v>52075</v>
      </c>
      <c r="L7" s="12">
        <f t="shared" si="4"/>
        <v>156225</v>
      </c>
      <c r="M7" s="12">
        <f t="shared" si="11"/>
        <v>207638</v>
      </c>
      <c r="N7" s="11">
        <f>IF(AND(K116&gt;=M6,K116&lt;=M7),1,0)</f>
        <v>0</v>
      </c>
      <c r="O7" s="13">
        <f t="shared" si="5"/>
        <v>0</v>
      </c>
      <c r="P7" s="13">
        <f t="shared" si="5"/>
        <v>0</v>
      </c>
      <c r="Q7" s="13">
        <f t="shared" si="12"/>
        <v>0</v>
      </c>
      <c r="S7" s="13">
        <v>3</v>
      </c>
      <c r="T7" s="11">
        <f t="shared" si="6"/>
        <v>49598</v>
      </c>
      <c r="U7" s="12">
        <f t="shared" si="7"/>
        <v>148794</v>
      </c>
      <c r="V7" s="12">
        <f t="shared" si="13"/>
        <v>196400</v>
      </c>
      <c r="W7" s="11">
        <f>IF(AND(T116&gt;=V6,T116&lt;=V7),1,0)</f>
        <v>0</v>
      </c>
      <c r="X7" s="13">
        <f t="shared" si="8"/>
        <v>0</v>
      </c>
      <c r="Y7" s="13">
        <f t="shared" si="8"/>
        <v>0</v>
      </c>
      <c r="Z7" s="13">
        <f t="shared" si="14"/>
        <v>0</v>
      </c>
      <c r="AC7" s="13">
        <v>2</v>
      </c>
      <c r="AD7" s="153">
        <f t="shared" si="15"/>
        <v>0</v>
      </c>
      <c r="AE7" s="12">
        <f t="shared" si="16"/>
        <v>99748</v>
      </c>
      <c r="AF7" s="22">
        <v>51202</v>
      </c>
      <c r="AG7" s="22">
        <v>48546</v>
      </c>
      <c r="AH7" s="23">
        <f>AF7/AE116*100</f>
        <v>0.46766783253286398</v>
      </c>
      <c r="AI7" s="23">
        <f>AG7/AE116*100</f>
        <v>0.4434085113499554</v>
      </c>
      <c r="AJ7" s="11"/>
      <c r="AL7" s="63"/>
      <c r="AM7" s="181" t="str">
        <f>AF4</f>
        <v>Άνδρες / Males</v>
      </c>
      <c r="AN7" s="182"/>
      <c r="AO7" s="182"/>
      <c r="AP7" s="182"/>
      <c r="AQ7" s="182"/>
      <c r="AR7" s="64"/>
      <c r="AS7" s="181" t="str">
        <f>AG4</f>
        <v>Females / Γυναίκες</v>
      </c>
      <c r="AT7" s="183"/>
      <c r="AU7" s="183"/>
      <c r="AV7" s="183"/>
      <c r="AW7" s="183"/>
      <c r="AX7" s="183"/>
      <c r="AY7" s="65"/>
    </row>
    <row r="8" spans="1:51" ht="15" customHeight="1" x14ac:dyDescent="0.2">
      <c r="A8" s="13">
        <v>4</v>
      </c>
      <c r="B8" s="11">
        <f t="shared" si="0"/>
        <v>104386</v>
      </c>
      <c r="C8" s="12">
        <f t="shared" si="1"/>
        <v>417544</v>
      </c>
      <c r="D8" s="12">
        <f t="shared" si="9"/>
        <v>508424</v>
      </c>
      <c r="E8" s="11">
        <f>IF(AND(B116&gt;=D7,B116&lt;=D8),1,0)</f>
        <v>0</v>
      </c>
      <c r="F8" s="13">
        <f t="shared" si="2"/>
        <v>0</v>
      </c>
      <c r="G8" s="13">
        <f t="shared" si="2"/>
        <v>0</v>
      </c>
      <c r="H8" s="13">
        <f t="shared" si="10"/>
        <v>0</v>
      </c>
      <c r="J8" s="13">
        <v>4</v>
      </c>
      <c r="K8" s="11">
        <f t="shared" si="3"/>
        <v>53248</v>
      </c>
      <c r="L8" s="12">
        <f t="shared" si="4"/>
        <v>212992</v>
      </c>
      <c r="M8" s="12">
        <f t="shared" si="11"/>
        <v>260886</v>
      </c>
      <c r="N8" s="11">
        <f>IF(AND(K116&gt;=M7,K116&lt;=M8),1,0)</f>
        <v>0</v>
      </c>
      <c r="O8" s="13">
        <f t="shared" si="5"/>
        <v>0</v>
      </c>
      <c r="P8" s="13">
        <f t="shared" si="5"/>
        <v>0</v>
      </c>
      <c r="Q8" s="13">
        <f t="shared" si="12"/>
        <v>0</v>
      </c>
      <c r="S8" s="13">
        <v>4</v>
      </c>
      <c r="T8" s="11">
        <f t="shared" si="6"/>
        <v>51138</v>
      </c>
      <c r="U8" s="12">
        <f t="shared" si="7"/>
        <v>204552</v>
      </c>
      <c r="V8" s="12">
        <f t="shared" si="13"/>
        <v>247538</v>
      </c>
      <c r="W8" s="11">
        <f>IF(AND(T116&gt;=V7,T116&lt;=V8),1,0)</f>
        <v>0</v>
      </c>
      <c r="X8" s="13">
        <f t="shared" si="8"/>
        <v>0</v>
      </c>
      <c r="Y8" s="13">
        <f t="shared" si="8"/>
        <v>0</v>
      </c>
      <c r="Z8" s="13">
        <f t="shared" si="14"/>
        <v>0</v>
      </c>
      <c r="AC8" s="13">
        <v>3</v>
      </c>
      <c r="AD8" s="153">
        <f t="shared" si="15"/>
        <v>0</v>
      </c>
      <c r="AE8" s="12">
        <f t="shared" si="16"/>
        <v>101673</v>
      </c>
      <c r="AF8" s="22">
        <v>52075</v>
      </c>
      <c r="AG8" s="22">
        <v>49598</v>
      </c>
      <c r="AH8" s="23">
        <f>AF8/AE116*100</f>
        <v>0.47564162296685464</v>
      </c>
      <c r="AI8" s="23">
        <f>AG8/AE116*100</f>
        <v>0.453017248505234</v>
      </c>
      <c r="AJ8" s="11"/>
      <c r="AL8" s="63"/>
      <c r="AM8" s="182"/>
      <c r="AN8" s="182"/>
      <c r="AO8" s="182"/>
      <c r="AP8" s="182"/>
      <c r="AQ8" s="182"/>
      <c r="AR8" s="177">
        <v>100</v>
      </c>
      <c r="AS8" s="183"/>
      <c r="AT8" s="183"/>
      <c r="AU8" s="183"/>
      <c r="AV8" s="183"/>
      <c r="AW8" s="183"/>
      <c r="AX8" s="183"/>
      <c r="AY8" s="65"/>
    </row>
    <row r="9" spans="1:51" ht="18" customHeight="1" x14ac:dyDescent="0.2">
      <c r="A9" s="13">
        <v>5</v>
      </c>
      <c r="B9" s="11">
        <f t="shared" si="0"/>
        <v>106817</v>
      </c>
      <c r="C9" s="12">
        <f t="shared" si="1"/>
        <v>534085</v>
      </c>
      <c r="D9" s="12">
        <f t="shared" si="9"/>
        <v>615241</v>
      </c>
      <c r="E9" s="11">
        <f>IF(AND(B116&gt;=D8,B116&lt;=D9),1,0)</f>
        <v>0</v>
      </c>
      <c r="F9" s="13">
        <f t="shared" si="2"/>
        <v>0</v>
      </c>
      <c r="G9" s="13">
        <f t="shared" si="2"/>
        <v>0</v>
      </c>
      <c r="H9" s="13">
        <f t="shared" si="10"/>
        <v>0</v>
      </c>
      <c r="J9" s="13">
        <v>5</v>
      </c>
      <c r="K9" s="11">
        <f t="shared" si="3"/>
        <v>54813</v>
      </c>
      <c r="L9" s="12">
        <f t="shared" si="4"/>
        <v>274065</v>
      </c>
      <c r="M9" s="12">
        <f t="shared" si="11"/>
        <v>315699</v>
      </c>
      <c r="N9" s="11">
        <f>IF(AND(K116&gt;=M8,K116&lt;=M9),1,0)</f>
        <v>0</v>
      </c>
      <c r="O9" s="13">
        <f t="shared" si="5"/>
        <v>0</v>
      </c>
      <c r="P9" s="13">
        <f t="shared" si="5"/>
        <v>0</v>
      </c>
      <c r="Q9" s="13">
        <f t="shared" si="12"/>
        <v>0</v>
      </c>
      <c r="S9" s="13">
        <v>5</v>
      </c>
      <c r="T9" s="11">
        <f t="shared" si="6"/>
        <v>52004</v>
      </c>
      <c r="U9" s="12">
        <f t="shared" si="7"/>
        <v>260020</v>
      </c>
      <c r="V9" s="12">
        <f t="shared" si="13"/>
        <v>299542</v>
      </c>
      <c r="W9" s="11">
        <f>IF(AND(T116&gt;=V8,T116&lt;=V9),1,0)</f>
        <v>0</v>
      </c>
      <c r="X9" s="13">
        <f t="shared" si="8"/>
        <v>0</v>
      </c>
      <c r="Y9" s="13">
        <f t="shared" si="8"/>
        <v>0</v>
      </c>
      <c r="Z9" s="13">
        <f t="shared" si="14"/>
        <v>0</v>
      </c>
      <c r="AC9" s="13">
        <v>4</v>
      </c>
      <c r="AD9" s="153">
        <f t="shared" si="15"/>
        <v>0</v>
      </c>
      <c r="AE9" s="12">
        <f t="shared" si="16"/>
        <v>104386</v>
      </c>
      <c r="AF9" s="22">
        <v>53248</v>
      </c>
      <c r="AG9" s="22">
        <v>51138</v>
      </c>
      <c r="AH9" s="23">
        <f>AF9/AE116*100</f>
        <v>0.48635554757060168</v>
      </c>
      <c r="AI9" s="23">
        <f>AG9/AE116*100</f>
        <v>0.46708327057664933</v>
      </c>
      <c r="AJ9" s="11"/>
      <c r="AL9" s="63"/>
      <c r="AM9" s="63"/>
      <c r="AN9" s="63"/>
      <c r="AO9" s="63"/>
      <c r="AP9" s="63"/>
      <c r="AQ9" s="63"/>
      <c r="AR9" s="177"/>
      <c r="AS9" s="63"/>
      <c r="AT9" s="65"/>
      <c r="AU9" s="65"/>
      <c r="AV9" s="65"/>
      <c r="AW9" s="65"/>
      <c r="AX9" s="65"/>
      <c r="AY9" s="65"/>
    </row>
    <row r="10" spans="1:51" ht="17.25" customHeight="1" x14ac:dyDescent="0.2">
      <c r="A10" s="13">
        <v>6</v>
      </c>
      <c r="B10" s="11">
        <f t="shared" si="0"/>
        <v>108396</v>
      </c>
      <c r="C10" s="12">
        <f t="shared" si="1"/>
        <v>650376</v>
      </c>
      <c r="D10" s="12">
        <f t="shared" si="9"/>
        <v>723637</v>
      </c>
      <c r="E10" s="11">
        <f>IF(AND(B116&gt;=D9,B116&lt;=D10),1,0)</f>
        <v>0</v>
      </c>
      <c r="F10" s="13">
        <f t="shared" si="2"/>
        <v>0</v>
      </c>
      <c r="G10" s="13">
        <f t="shared" si="2"/>
        <v>0</v>
      </c>
      <c r="H10" s="13">
        <f t="shared" si="10"/>
        <v>0</v>
      </c>
      <c r="J10" s="13">
        <v>6</v>
      </c>
      <c r="K10" s="11">
        <f t="shared" si="3"/>
        <v>55934</v>
      </c>
      <c r="L10" s="12">
        <f t="shared" si="4"/>
        <v>335604</v>
      </c>
      <c r="M10" s="12">
        <f t="shared" si="11"/>
        <v>371633</v>
      </c>
      <c r="N10" s="11">
        <f>IF(AND(K116&gt;=M9,K116&lt;=M10),1,0)</f>
        <v>0</v>
      </c>
      <c r="O10" s="13">
        <f t="shared" si="5"/>
        <v>0</v>
      </c>
      <c r="P10" s="13">
        <f t="shared" si="5"/>
        <v>0</v>
      </c>
      <c r="Q10" s="13">
        <f t="shared" si="12"/>
        <v>0</v>
      </c>
      <c r="S10" s="13">
        <v>6</v>
      </c>
      <c r="T10" s="11">
        <f t="shared" si="6"/>
        <v>52462</v>
      </c>
      <c r="U10" s="12">
        <f t="shared" si="7"/>
        <v>314772</v>
      </c>
      <c r="V10" s="12">
        <f t="shared" si="13"/>
        <v>352004</v>
      </c>
      <c r="W10" s="11">
        <f>IF(AND(T116&gt;=V9,T116&lt;=V10),1,0)</f>
        <v>0</v>
      </c>
      <c r="X10" s="13">
        <f t="shared" si="8"/>
        <v>0</v>
      </c>
      <c r="Y10" s="13">
        <f t="shared" si="8"/>
        <v>0</v>
      </c>
      <c r="Z10" s="13">
        <f t="shared" si="14"/>
        <v>0</v>
      </c>
      <c r="AC10" s="13">
        <v>5</v>
      </c>
      <c r="AD10" s="153">
        <f t="shared" si="15"/>
        <v>5</v>
      </c>
      <c r="AE10" s="12">
        <f t="shared" si="16"/>
        <v>106817</v>
      </c>
      <c r="AF10" s="22">
        <v>54813</v>
      </c>
      <c r="AG10" s="22">
        <v>52004</v>
      </c>
      <c r="AH10" s="23">
        <f>AF10/AE116*100</f>
        <v>0.50064991415616333</v>
      </c>
      <c r="AI10" s="23">
        <f>AG10/AE116*100</f>
        <v>0.47499312454667908</v>
      </c>
      <c r="AJ10" s="11"/>
      <c r="AL10" s="63"/>
      <c r="AM10" s="63"/>
      <c r="AN10" s="63"/>
      <c r="AO10" s="63"/>
      <c r="AP10" s="63"/>
      <c r="AQ10" s="63"/>
      <c r="AR10" s="177">
        <f>AR8-10</f>
        <v>90</v>
      </c>
      <c r="AS10" s="63"/>
      <c r="AT10" s="65"/>
      <c r="AU10" s="65"/>
      <c r="AV10" s="65"/>
      <c r="AW10" s="65"/>
      <c r="AX10" s="65"/>
      <c r="AY10" s="65"/>
    </row>
    <row r="11" spans="1:51" ht="18" customHeight="1" x14ac:dyDescent="0.2">
      <c r="A11" s="13">
        <v>7</v>
      </c>
      <c r="B11" s="11">
        <f t="shared" si="0"/>
        <v>108256</v>
      </c>
      <c r="C11" s="12">
        <f t="shared" si="1"/>
        <v>757792</v>
      </c>
      <c r="D11" s="12">
        <f t="shared" si="9"/>
        <v>831893</v>
      </c>
      <c r="E11" s="11">
        <f>IF(AND(B116&gt;=D10,B116&lt;=D11),1,0)</f>
        <v>0</v>
      </c>
      <c r="F11" s="13">
        <f t="shared" si="2"/>
        <v>0</v>
      </c>
      <c r="G11" s="13">
        <f t="shared" si="2"/>
        <v>0</v>
      </c>
      <c r="H11" s="13">
        <f t="shared" si="10"/>
        <v>0</v>
      </c>
      <c r="J11" s="13">
        <v>7</v>
      </c>
      <c r="K11" s="11">
        <f t="shared" si="3"/>
        <v>55598</v>
      </c>
      <c r="L11" s="12">
        <f t="shared" si="4"/>
        <v>389186</v>
      </c>
      <c r="M11" s="12">
        <f t="shared" si="11"/>
        <v>427231</v>
      </c>
      <c r="N11" s="11">
        <f>IF(AND(K116&gt;=M10,K116&lt;=M11),1,0)</f>
        <v>0</v>
      </c>
      <c r="O11" s="13">
        <f t="shared" si="5"/>
        <v>0</v>
      </c>
      <c r="P11" s="13">
        <f t="shared" si="5"/>
        <v>0</v>
      </c>
      <c r="Q11" s="13">
        <f t="shared" si="12"/>
        <v>0</v>
      </c>
      <c r="S11" s="13">
        <v>7</v>
      </c>
      <c r="T11" s="11">
        <f t="shared" si="6"/>
        <v>52658</v>
      </c>
      <c r="U11" s="12">
        <f t="shared" si="7"/>
        <v>368606</v>
      </c>
      <c r="V11" s="12">
        <f t="shared" si="13"/>
        <v>404662</v>
      </c>
      <c r="W11" s="11">
        <f>IF(AND(T116&gt;=V10,T116&lt;=V11),1,0)</f>
        <v>0</v>
      </c>
      <c r="X11" s="13">
        <f t="shared" si="8"/>
        <v>0</v>
      </c>
      <c r="Y11" s="13">
        <f t="shared" si="8"/>
        <v>0</v>
      </c>
      <c r="Z11" s="13">
        <f t="shared" si="14"/>
        <v>0</v>
      </c>
      <c r="AC11" s="13">
        <v>6</v>
      </c>
      <c r="AD11" s="153">
        <f t="shared" si="15"/>
        <v>5</v>
      </c>
      <c r="AE11" s="12">
        <f t="shared" si="16"/>
        <v>108396</v>
      </c>
      <c r="AF11" s="22">
        <v>55934</v>
      </c>
      <c r="AG11" s="22">
        <v>52462</v>
      </c>
      <c r="AH11" s="23">
        <f>AF11/AE116*100</f>
        <v>0.51088888217048589</v>
      </c>
      <c r="AI11" s="23">
        <f>AG11/AE116*100</f>
        <v>0.47917639604584022</v>
      </c>
      <c r="AJ11" s="11"/>
      <c r="AL11" s="67"/>
      <c r="AM11" s="67"/>
      <c r="AN11" s="67"/>
      <c r="AO11" s="67"/>
      <c r="AP11" s="67"/>
      <c r="AQ11" s="67"/>
      <c r="AR11" s="177"/>
      <c r="AS11" s="63"/>
      <c r="AT11" s="65"/>
      <c r="AU11" s="65"/>
      <c r="AV11" s="65"/>
      <c r="AW11" s="65"/>
      <c r="AX11" s="65"/>
      <c r="AY11" s="65"/>
    </row>
    <row r="12" spans="1:51" ht="17.25" customHeight="1" x14ac:dyDescent="0.2">
      <c r="A12" s="13">
        <v>8</v>
      </c>
      <c r="B12" s="11">
        <f t="shared" si="0"/>
        <v>109495</v>
      </c>
      <c r="C12" s="12">
        <f t="shared" si="1"/>
        <v>875960</v>
      </c>
      <c r="D12" s="12">
        <f t="shared" si="9"/>
        <v>941388</v>
      </c>
      <c r="E12" s="11">
        <f>IF(AND(B116&gt;=D11,B116&lt;=D12),1,0)</f>
        <v>0</v>
      </c>
      <c r="F12" s="13">
        <f t="shared" si="2"/>
        <v>0</v>
      </c>
      <c r="G12" s="13">
        <f t="shared" si="2"/>
        <v>0</v>
      </c>
      <c r="H12" s="13">
        <f t="shared" si="10"/>
        <v>0</v>
      </c>
      <c r="J12" s="13">
        <v>8</v>
      </c>
      <c r="K12" s="11">
        <f t="shared" si="3"/>
        <v>56254</v>
      </c>
      <c r="L12" s="12">
        <f t="shared" si="4"/>
        <v>450032</v>
      </c>
      <c r="M12" s="12">
        <f t="shared" si="11"/>
        <v>483485</v>
      </c>
      <c r="N12" s="11">
        <f>IF(AND(K116&gt;=M11,K116&lt;=M12),1,0)</f>
        <v>0</v>
      </c>
      <c r="O12" s="13">
        <f t="shared" si="5"/>
        <v>0</v>
      </c>
      <c r="P12" s="13">
        <f t="shared" si="5"/>
        <v>0</v>
      </c>
      <c r="Q12" s="13">
        <f t="shared" si="12"/>
        <v>0</v>
      </c>
      <c r="S12" s="13">
        <v>8</v>
      </c>
      <c r="T12" s="11">
        <f t="shared" si="6"/>
        <v>53241</v>
      </c>
      <c r="U12" s="12">
        <f t="shared" si="7"/>
        <v>425928</v>
      </c>
      <c r="V12" s="12">
        <f t="shared" si="13"/>
        <v>457903</v>
      </c>
      <c r="W12" s="11">
        <f>IF(AND(T116&gt;=V11,T116&lt;=V12),1,0)</f>
        <v>0</v>
      </c>
      <c r="X12" s="13">
        <f t="shared" si="8"/>
        <v>0</v>
      </c>
      <c r="Y12" s="13">
        <f t="shared" si="8"/>
        <v>0</v>
      </c>
      <c r="Z12" s="13">
        <f t="shared" si="14"/>
        <v>0</v>
      </c>
      <c r="AC12" s="13">
        <v>7</v>
      </c>
      <c r="AD12" s="153">
        <f t="shared" si="15"/>
        <v>5</v>
      </c>
      <c r="AE12" s="12">
        <f t="shared" si="16"/>
        <v>108256</v>
      </c>
      <c r="AF12" s="22">
        <v>55598</v>
      </c>
      <c r="AG12" s="22">
        <v>52658</v>
      </c>
      <c r="AH12" s="23">
        <f>AF12/AE116*100</f>
        <v>0.5078199319003589</v>
      </c>
      <c r="AI12" s="23">
        <f>AG12/AE116*100</f>
        <v>0.4809666170367477</v>
      </c>
      <c r="AJ12" s="11"/>
      <c r="AL12" s="68"/>
      <c r="AM12" s="68"/>
      <c r="AN12" s="68"/>
      <c r="AO12" s="68"/>
      <c r="AP12" s="68"/>
      <c r="AQ12" s="68"/>
      <c r="AR12" s="177">
        <f>AR10-10</f>
        <v>80</v>
      </c>
      <c r="AS12" s="63"/>
      <c r="AT12" s="65"/>
      <c r="AU12" s="65"/>
      <c r="AV12" s="65"/>
      <c r="AW12" s="65"/>
      <c r="AX12" s="65"/>
      <c r="AY12" s="65"/>
    </row>
    <row r="13" spans="1:51" ht="17.25" customHeight="1" x14ac:dyDescent="0.2">
      <c r="A13" s="13">
        <v>9</v>
      </c>
      <c r="B13" s="11">
        <f t="shared" si="0"/>
        <v>111903</v>
      </c>
      <c r="C13" s="12">
        <f t="shared" si="1"/>
        <v>1007127</v>
      </c>
      <c r="D13" s="12">
        <f t="shared" si="9"/>
        <v>1053291</v>
      </c>
      <c r="E13" s="11">
        <f>IF(AND(B116&gt;=D12,B116&lt;=D13),1,0)</f>
        <v>0</v>
      </c>
      <c r="F13" s="13">
        <f t="shared" si="2"/>
        <v>0</v>
      </c>
      <c r="G13" s="13">
        <f t="shared" si="2"/>
        <v>0</v>
      </c>
      <c r="H13" s="13">
        <f t="shared" si="10"/>
        <v>0</v>
      </c>
      <c r="J13" s="13">
        <v>9</v>
      </c>
      <c r="K13" s="11">
        <f t="shared" si="3"/>
        <v>57551</v>
      </c>
      <c r="L13" s="12">
        <f t="shared" si="4"/>
        <v>517959</v>
      </c>
      <c r="M13" s="12">
        <f t="shared" si="11"/>
        <v>541036</v>
      </c>
      <c r="N13" s="11">
        <f>IF(AND(K116&gt;=M12,K116&lt;=M13),1,0)</f>
        <v>0</v>
      </c>
      <c r="O13" s="13">
        <f t="shared" si="5"/>
        <v>0</v>
      </c>
      <c r="P13" s="13">
        <f t="shared" si="5"/>
        <v>0</v>
      </c>
      <c r="Q13" s="13">
        <f t="shared" si="12"/>
        <v>0</v>
      </c>
      <c r="S13" s="13">
        <v>9</v>
      </c>
      <c r="T13" s="11">
        <f t="shared" si="6"/>
        <v>54352</v>
      </c>
      <c r="U13" s="12">
        <f t="shared" si="7"/>
        <v>489168</v>
      </c>
      <c r="V13" s="12">
        <f t="shared" si="13"/>
        <v>512255</v>
      </c>
      <c r="W13" s="11">
        <f>IF(AND(T116&gt;=V12,T116&lt;=V13),1,0)</f>
        <v>0</v>
      </c>
      <c r="X13" s="13">
        <f t="shared" si="8"/>
        <v>0</v>
      </c>
      <c r="Y13" s="13">
        <f t="shared" si="8"/>
        <v>0</v>
      </c>
      <c r="Z13" s="13">
        <f t="shared" si="14"/>
        <v>0</v>
      </c>
      <c r="AC13" s="13">
        <v>8</v>
      </c>
      <c r="AD13" s="153">
        <f t="shared" si="15"/>
        <v>5</v>
      </c>
      <c r="AE13" s="12">
        <f t="shared" si="16"/>
        <v>109495</v>
      </c>
      <c r="AF13" s="22">
        <v>56254</v>
      </c>
      <c r="AG13" s="22">
        <v>53241</v>
      </c>
      <c r="AH13" s="23">
        <f>AF13/AE116*100</f>
        <v>0.51381169195155918</v>
      </c>
      <c r="AI13" s="23">
        <f>AG13/AE116*100</f>
        <v>0.4862916111066406</v>
      </c>
      <c r="AJ13" s="11"/>
      <c r="AL13" s="69"/>
      <c r="AM13" s="69"/>
      <c r="AN13" s="69"/>
      <c r="AO13" s="69"/>
      <c r="AP13" s="69"/>
      <c r="AQ13" s="69"/>
      <c r="AR13" s="177"/>
      <c r="AS13" s="63"/>
      <c r="AT13" s="65"/>
      <c r="AU13" s="65"/>
      <c r="AV13" s="65"/>
      <c r="AW13" s="65"/>
      <c r="AX13" s="65"/>
      <c r="AY13" s="65"/>
    </row>
    <row r="14" spans="1:51" ht="17.25" customHeight="1" x14ac:dyDescent="0.2">
      <c r="A14" s="13">
        <v>10</v>
      </c>
      <c r="B14" s="11">
        <f t="shared" si="0"/>
        <v>114481</v>
      </c>
      <c r="C14" s="12">
        <f t="shared" si="1"/>
        <v>1144810</v>
      </c>
      <c r="D14" s="12">
        <f t="shared" si="9"/>
        <v>1167772</v>
      </c>
      <c r="E14" s="11">
        <f>IF(AND(B116&gt;=D13,B116&lt;=D14),1,0)</f>
        <v>0</v>
      </c>
      <c r="F14" s="13">
        <f t="shared" si="2"/>
        <v>0</v>
      </c>
      <c r="G14" s="13">
        <f t="shared" si="2"/>
        <v>0</v>
      </c>
      <c r="H14" s="13">
        <f t="shared" si="10"/>
        <v>0</v>
      </c>
      <c r="J14" s="13">
        <v>10</v>
      </c>
      <c r="K14" s="11">
        <f t="shared" si="3"/>
        <v>59105</v>
      </c>
      <c r="L14" s="12">
        <f t="shared" si="4"/>
        <v>591050</v>
      </c>
      <c r="M14" s="12">
        <f t="shared" si="11"/>
        <v>600141</v>
      </c>
      <c r="N14" s="11">
        <f>IF(AND(K116&gt;=M13,K116&lt;=M14),1,0)</f>
        <v>0</v>
      </c>
      <c r="O14" s="13">
        <f t="shared" si="5"/>
        <v>0</v>
      </c>
      <c r="P14" s="13">
        <f t="shared" si="5"/>
        <v>0</v>
      </c>
      <c r="Q14" s="13">
        <f t="shared" si="12"/>
        <v>0</v>
      </c>
      <c r="S14" s="13">
        <v>10</v>
      </c>
      <c r="T14" s="11">
        <f t="shared" si="6"/>
        <v>55376</v>
      </c>
      <c r="U14" s="12">
        <f t="shared" si="7"/>
        <v>553760</v>
      </c>
      <c r="V14" s="12">
        <f t="shared" si="13"/>
        <v>567631</v>
      </c>
      <c r="W14" s="11">
        <f>IF(AND(T116&gt;=V13,T116&lt;=V14),1,0)</f>
        <v>0</v>
      </c>
      <c r="X14" s="13">
        <f t="shared" si="8"/>
        <v>0</v>
      </c>
      <c r="Y14" s="13">
        <f t="shared" si="8"/>
        <v>0</v>
      </c>
      <c r="Z14" s="13">
        <f t="shared" si="14"/>
        <v>0</v>
      </c>
      <c r="AC14" s="13">
        <v>9</v>
      </c>
      <c r="AD14" s="153">
        <f t="shared" si="15"/>
        <v>5</v>
      </c>
      <c r="AE14" s="12">
        <f t="shared" si="16"/>
        <v>111903</v>
      </c>
      <c r="AF14" s="22">
        <v>57551</v>
      </c>
      <c r="AG14" s="22">
        <v>54352</v>
      </c>
      <c r="AH14" s="23">
        <f>AF14/AE116*100</f>
        <v>0.52565820534547203</v>
      </c>
      <c r="AI14" s="23">
        <f>AG14/AE116*100</f>
        <v>0.49643924131530465</v>
      </c>
      <c r="AJ14" s="11"/>
      <c r="AL14" s="70"/>
      <c r="AM14" s="70"/>
      <c r="AN14" s="70"/>
      <c r="AO14" s="70"/>
      <c r="AP14" s="70"/>
      <c r="AQ14" s="70"/>
      <c r="AR14" s="177">
        <f>AR12-10</f>
        <v>70</v>
      </c>
      <c r="AS14" s="63"/>
      <c r="AT14" s="65"/>
      <c r="AU14" s="65"/>
      <c r="AV14" s="65"/>
      <c r="AW14" s="65"/>
      <c r="AX14" s="65"/>
      <c r="AY14" s="65"/>
    </row>
    <row r="15" spans="1:51" ht="18" customHeight="1" x14ac:dyDescent="0.2">
      <c r="A15" s="13">
        <v>11</v>
      </c>
      <c r="B15" s="11">
        <f t="shared" si="0"/>
        <v>114143</v>
      </c>
      <c r="C15" s="12">
        <f t="shared" si="1"/>
        <v>1255573</v>
      </c>
      <c r="D15" s="12">
        <f t="shared" si="9"/>
        <v>1281915</v>
      </c>
      <c r="E15" s="11">
        <f>IF(AND(B116&gt;=D14,B116&lt;=D15),1,0)</f>
        <v>0</v>
      </c>
      <c r="F15" s="13">
        <f t="shared" si="2"/>
        <v>0</v>
      </c>
      <c r="G15" s="13">
        <f t="shared" si="2"/>
        <v>0</v>
      </c>
      <c r="H15" s="13">
        <f t="shared" si="10"/>
        <v>0</v>
      </c>
      <c r="J15" s="13">
        <v>11</v>
      </c>
      <c r="K15" s="11">
        <f t="shared" si="3"/>
        <v>59405</v>
      </c>
      <c r="L15" s="12">
        <f t="shared" si="4"/>
        <v>653455</v>
      </c>
      <c r="M15" s="12">
        <f t="shared" si="11"/>
        <v>659546</v>
      </c>
      <c r="N15" s="11">
        <f>IF(AND(K116&gt;=M14,K116&lt;=M15),1,0)</f>
        <v>0</v>
      </c>
      <c r="O15" s="13">
        <f t="shared" si="5"/>
        <v>0</v>
      </c>
      <c r="P15" s="13">
        <f t="shared" si="5"/>
        <v>0</v>
      </c>
      <c r="Q15" s="13">
        <f t="shared" si="12"/>
        <v>0</v>
      </c>
      <c r="S15" s="13">
        <v>11</v>
      </c>
      <c r="T15" s="11">
        <f t="shared" si="6"/>
        <v>54738</v>
      </c>
      <c r="U15" s="12">
        <f t="shared" si="7"/>
        <v>602118</v>
      </c>
      <c r="V15" s="12">
        <f t="shared" si="13"/>
        <v>622369</v>
      </c>
      <c r="W15" s="11">
        <f>IF(AND(T116&gt;=V14,T116&lt;=V15),1,0)</f>
        <v>0</v>
      </c>
      <c r="X15" s="13">
        <f t="shared" si="8"/>
        <v>0</v>
      </c>
      <c r="Y15" s="13">
        <f t="shared" si="8"/>
        <v>0</v>
      </c>
      <c r="Z15" s="13">
        <f t="shared" si="14"/>
        <v>0</v>
      </c>
      <c r="AC15" s="13">
        <v>10</v>
      </c>
      <c r="AD15" s="153">
        <f t="shared" si="15"/>
        <v>10</v>
      </c>
      <c r="AE15" s="12">
        <f t="shared" si="16"/>
        <v>114481</v>
      </c>
      <c r="AF15" s="22">
        <v>59105</v>
      </c>
      <c r="AG15" s="22">
        <v>55376</v>
      </c>
      <c r="AH15" s="23">
        <f>AF15/AE116*100</f>
        <v>0.53985210034480935</v>
      </c>
      <c r="AI15" s="23">
        <f>AG15/AE116*100</f>
        <v>0.50579223261473927</v>
      </c>
      <c r="AJ15" s="11"/>
      <c r="AL15" s="70"/>
      <c r="AM15" s="70"/>
      <c r="AN15" s="70"/>
      <c r="AO15" s="70"/>
      <c r="AP15" s="71"/>
      <c r="AQ15" s="69"/>
      <c r="AR15" s="177"/>
      <c r="AS15" s="63"/>
      <c r="AT15" s="65"/>
      <c r="AU15" s="65"/>
      <c r="AV15" s="65"/>
      <c r="AW15" s="65"/>
      <c r="AX15" s="65"/>
      <c r="AY15" s="65"/>
    </row>
    <row r="16" spans="1:51" ht="18" customHeight="1" x14ac:dyDescent="0.2">
      <c r="A16" s="13">
        <v>12</v>
      </c>
      <c r="B16" s="11">
        <f t="shared" si="0"/>
        <v>115963</v>
      </c>
      <c r="C16" s="12">
        <f t="shared" si="1"/>
        <v>1391556</v>
      </c>
      <c r="D16" s="12">
        <f t="shared" si="9"/>
        <v>1397878</v>
      </c>
      <c r="E16" s="11">
        <f>IF(AND(B116&gt;=D15,B116&lt;=D16),1,0)</f>
        <v>0</v>
      </c>
      <c r="F16" s="13">
        <f t="shared" si="2"/>
        <v>0</v>
      </c>
      <c r="G16" s="13">
        <f t="shared" si="2"/>
        <v>0</v>
      </c>
      <c r="H16" s="13">
        <f t="shared" si="10"/>
        <v>0</v>
      </c>
      <c r="J16" s="13">
        <v>12</v>
      </c>
      <c r="K16" s="11">
        <f t="shared" si="3"/>
        <v>60486</v>
      </c>
      <c r="L16" s="12">
        <f t="shared" si="4"/>
        <v>725832</v>
      </c>
      <c r="M16" s="12">
        <f t="shared" si="11"/>
        <v>720032</v>
      </c>
      <c r="N16" s="11">
        <f>IF(AND(K116&gt;=M15,K116&lt;=M16),1,0)</f>
        <v>0</v>
      </c>
      <c r="O16" s="13">
        <f t="shared" si="5"/>
        <v>0</v>
      </c>
      <c r="P16" s="13">
        <f t="shared" si="5"/>
        <v>0</v>
      </c>
      <c r="Q16" s="13">
        <f t="shared" si="12"/>
        <v>0</v>
      </c>
      <c r="S16" s="13">
        <v>12</v>
      </c>
      <c r="T16" s="11">
        <f t="shared" si="6"/>
        <v>55477</v>
      </c>
      <c r="U16" s="12">
        <f t="shared" si="7"/>
        <v>665724</v>
      </c>
      <c r="V16" s="12">
        <f t="shared" si="13"/>
        <v>677846</v>
      </c>
      <c r="W16" s="11">
        <f>IF(AND(T116&gt;=V15,T116&lt;=V16),1,0)</f>
        <v>0</v>
      </c>
      <c r="X16" s="13">
        <f t="shared" si="8"/>
        <v>0</v>
      </c>
      <c r="Y16" s="13">
        <f t="shared" si="8"/>
        <v>0</v>
      </c>
      <c r="Z16" s="13">
        <f t="shared" si="14"/>
        <v>0</v>
      </c>
      <c r="AC16" s="13">
        <v>11</v>
      </c>
      <c r="AD16" s="153">
        <f t="shared" si="15"/>
        <v>10</v>
      </c>
      <c r="AE16" s="12">
        <f t="shared" si="16"/>
        <v>114143</v>
      </c>
      <c r="AF16" s="22">
        <v>59405</v>
      </c>
      <c r="AG16" s="22">
        <v>54738</v>
      </c>
      <c r="AH16" s="23">
        <f>AF16/AE116*100</f>
        <v>0.54259223451456562</v>
      </c>
      <c r="AI16" s="23">
        <f>AG16/AE116*100</f>
        <v>0.49996488061372424</v>
      </c>
      <c r="AJ16" s="11"/>
      <c r="AL16" s="70"/>
      <c r="AM16" s="70"/>
      <c r="AN16" s="70"/>
      <c r="AO16" s="70"/>
      <c r="AP16" s="70"/>
      <c r="AQ16" s="70"/>
      <c r="AR16" s="177">
        <f>AR14-10</f>
        <v>60</v>
      </c>
      <c r="AS16" s="63"/>
      <c r="AT16" s="65"/>
      <c r="AU16" s="65"/>
      <c r="AV16" s="65"/>
      <c r="AW16" s="65"/>
      <c r="AX16" s="65"/>
      <c r="AY16" s="65"/>
    </row>
    <row r="17" spans="1:51" ht="17.25" customHeight="1" x14ac:dyDescent="0.2">
      <c r="A17" s="13">
        <v>13</v>
      </c>
      <c r="B17" s="11">
        <f t="shared" si="0"/>
        <v>118876</v>
      </c>
      <c r="C17" s="12">
        <f t="shared" si="1"/>
        <v>1545388</v>
      </c>
      <c r="D17" s="12">
        <f t="shared" si="9"/>
        <v>1516754</v>
      </c>
      <c r="E17" s="11">
        <f>IF(AND(B116&gt;=D16,B116&lt;=D17),1,0)</f>
        <v>0</v>
      </c>
      <c r="F17" s="13">
        <f t="shared" si="2"/>
        <v>0</v>
      </c>
      <c r="G17" s="13">
        <f t="shared" si="2"/>
        <v>0</v>
      </c>
      <c r="H17" s="13">
        <f t="shared" si="10"/>
        <v>0</v>
      </c>
      <c r="J17" s="13">
        <v>13</v>
      </c>
      <c r="K17" s="11">
        <f t="shared" si="3"/>
        <v>61838</v>
      </c>
      <c r="L17" s="12">
        <f t="shared" si="4"/>
        <v>803894</v>
      </c>
      <c r="M17" s="12">
        <f t="shared" si="11"/>
        <v>781870</v>
      </c>
      <c r="N17" s="11">
        <f>IF(AND(K116&gt;=M16,K116&lt;=M17),1,0)</f>
        <v>0</v>
      </c>
      <c r="O17" s="13">
        <f t="shared" si="5"/>
        <v>0</v>
      </c>
      <c r="P17" s="13">
        <f t="shared" si="5"/>
        <v>0</v>
      </c>
      <c r="Q17" s="13">
        <f t="shared" si="12"/>
        <v>0</v>
      </c>
      <c r="S17" s="13">
        <v>13</v>
      </c>
      <c r="T17" s="11">
        <f t="shared" si="6"/>
        <v>57038</v>
      </c>
      <c r="U17" s="12">
        <f t="shared" si="7"/>
        <v>741494</v>
      </c>
      <c r="V17" s="12">
        <f t="shared" si="13"/>
        <v>734884</v>
      </c>
      <c r="W17" s="11">
        <f>IF(AND(T116&gt;=V16,T116&lt;=V17),1,0)</f>
        <v>0</v>
      </c>
      <c r="X17" s="13">
        <f t="shared" si="8"/>
        <v>0</v>
      </c>
      <c r="Y17" s="13">
        <f t="shared" si="8"/>
        <v>0</v>
      </c>
      <c r="Z17" s="13">
        <f t="shared" si="14"/>
        <v>0</v>
      </c>
      <c r="AC17" s="13">
        <v>12</v>
      </c>
      <c r="AD17" s="153">
        <f t="shared" si="15"/>
        <v>10</v>
      </c>
      <c r="AE17" s="12">
        <f t="shared" si="16"/>
        <v>115963</v>
      </c>
      <c r="AF17" s="22">
        <v>60486</v>
      </c>
      <c r="AG17" s="22">
        <v>55477</v>
      </c>
      <c r="AH17" s="23">
        <f>AF17/AE116*100</f>
        <v>0.55246585130625392</v>
      </c>
      <c r="AI17" s="23">
        <f>AG17/AE116*100</f>
        <v>0.50671474445189058</v>
      </c>
      <c r="AJ17" s="11"/>
      <c r="AL17" s="70"/>
      <c r="AM17" s="70"/>
      <c r="AN17" s="70"/>
      <c r="AO17" s="70"/>
      <c r="AP17" s="70"/>
      <c r="AQ17" s="70"/>
      <c r="AR17" s="177"/>
      <c r="AS17" s="63"/>
      <c r="AT17" s="65"/>
      <c r="AU17" s="65"/>
      <c r="AV17" s="65"/>
      <c r="AW17" s="65"/>
      <c r="AX17" s="65"/>
      <c r="AY17" s="65"/>
    </row>
    <row r="18" spans="1:51" ht="18" customHeight="1" x14ac:dyDescent="0.2">
      <c r="A18" s="13">
        <v>14</v>
      </c>
      <c r="B18" s="11">
        <f t="shared" si="0"/>
        <v>121553</v>
      </c>
      <c r="C18" s="12">
        <f t="shared" si="1"/>
        <v>1701742</v>
      </c>
      <c r="D18" s="12">
        <f t="shared" si="9"/>
        <v>1638307</v>
      </c>
      <c r="E18" s="11">
        <f>IF(AND(B116&gt;=D17,B116&lt;=D18),1,0)</f>
        <v>0</v>
      </c>
      <c r="F18" s="13">
        <f t="shared" si="2"/>
        <v>0</v>
      </c>
      <c r="G18" s="13">
        <f t="shared" si="2"/>
        <v>0</v>
      </c>
      <c r="H18" s="13">
        <f t="shared" si="10"/>
        <v>0</v>
      </c>
      <c r="J18" s="13">
        <v>14</v>
      </c>
      <c r="K18" s="11">
        <f t="shared" si="3"/>
        <v>63206</v>
      </c>
      <c r="L18" s="12">
        <f t="shared" si="4"/>
        <v>884884</v>
      </c>
      <c r="M18" s="12">
        <f t="shared" si="11"/>
        <v>845076</v>
      </c>
      <c r="N18" s="11">
        <f>IF(AND(K116&gt;=M17,K116&lt;=M18),1,0)</f>
        <v>0</v>
      </c>
      <c r="O18" s="13">
        <f t="shared" si="5"/>
        <v>0</v>
      </c>
      <c r="P18" s="13">
        <f t="shared" si="5"/>
        <v>0</v>
      </c>
      <c r="Q18" s="13">
        <f t="shared" si="12"/>
        <v>0</v>
      </c>
      <c r="S18" s="13">
        <v>14</v>
      </c>
      <c r="T18" s="11">
        <f t="shared" si="6"/>
        <v>58347</v>
      </c>
      <c r="U18" s="12">
        <f t="shared" si="7"/>
        <v>816858</v>
      </c>
      <c r="V18" s="12">
        <f t="shared" si="13"/>
        <v>793231</v>
      </c>
      <c r="W18" s="11">
        <f>IF(AND(T116&gt;=V17,T116&lt;=V18),1,0)</f>
        <v>0</v>
      </c>
      <c r="X18" s="13">
        <f t="shared" si="8"/>
        <v>0</v>
      </c>
      <c r="Y18" s="13">
        <f t="shared" si="8"/>
        <v>0</v>
      </c>
      <c r="Z18" s="13">
        <f t="shared" si="14"/>
        <v>0</v>
      </c>
      <c r="AC18" s="13">
        <v>13</v>
      </c>
      <c r="AD18" s="153">
        <f t="shared" si="15"/>
        <v>10</v>
      </c>
      <c r="AE18" s="12">
        <f t="shared" si="16"/>
        <v>118876</v>
      </c>
      <c r="AF18" s="22">
        <v>61838</v>
      </c>
      <c r="AG18" s="22">
        <v>57038</v>
      </c>
      <c r="AH18" s="23">
        <f>AF18/AE116*100</f>
        <v>0.56481472263128873</v>
      </c>
      <c r="AI18" s="23">
        <f>AG18/AE116*100</f>
        <v>0.52097257591518886</v>
      </c>
      <c r="AJ18" s="11"/>
      <c r="AL18" s="69"/>
      <c r="AM18" s="69"/>
      <c r="AN18" s="69"/>
      <c r="AO18" s="69"/>
      <c r="AP18" s="69"/>
      <c r="AQ18" s="69"/>
      <c r="AR18" s="177">
        <f>AR16-10</f>
        <v>50</v>
      </c>
      <c r="AS18" s="63"/>
      <c r="AT18" s="65"/>
      <c r="AU18" s="65"/>
      <c r="AV18" s="65"/>
      <c r="AW18" s="65"/>
      <c r="AX18" s="65"/>
      <c r="AY18" s="65"/>
    </row>
    <row r="19" spans="1:51" ht="17.25" customHeight="1" x14ac:dyDescent="0.2">
      <c r="A19" s="13">
        <v>15</v>
      </c>
      <c r="B19" s="11">
        <f t="shared" si="0"/>
        <v>128671</v>
      </c>
      <c r="C19" s="12">
        <f t="shared" si="1"/>
        <v>1930065</v>
      </c>
      <c r="D19" s="12">
        <f t="shared" si="9"/>
        <v>1766978</v>
      </c>
      <c r="E19" s="11">
        <f>IF(AND(B116&gt;=D18,B116&lt;=D19),1,0)</f>
        <v>0</v>
      </c>
      <c r="F19" s="13">
        <f t="shared" si="2"/>
        <v>0</v>
      </c>
      <c r="G19" s="13">
        <f t="shared" si="2"/>
        <v>0</v>
      </c>
      <c r="H19" s="13">
        <f t="shared" si="10"/>
        <v>0</v>
      </c>
      <c r="J19" s="13">
        <v>15</v>
      </c>
      <c r="K19" s="11">
        <f t="shared" si="3"/>
        <v>67153</v>
      </c>
      <c r="L19" s="12">
        <f t="shared" si="4"/>
        <v>1007295</v>
      </c>
      <c r="M19" s="12">
        <f t="shared" si="11"/>
        <v>912229</v>
      </c>
      <c r="N19" s="11">
        <f>IF(AND(K116&gt;=M18,K116&lt;=M19),1,0)</f>
        <v>0</v>
      </c>
      <c r="O19" s="13">
        <f t="shared" si="5"/>
        <v>0</v>
      </c>
      <c r="P19" s="13">
        <f t="shared" si="5"/>
        <v>0</v>
      </c>
      <c r="Q19" s="13">
        <f t="shared" si="12"/>
        <v>0</v>
      </c>
      <c r="S19" s="13">
        <v>15</v>
      </c>
      <c r="T19" s="11">
        <f t="shared" si="6"/>
        <v>61518</v>
      </c>
      <c r="U19" s="12">
        <f t="shared" si="7"/>
        <v>922770</v>
      </c>
      <c r="V19" s="12">
        <f t="shared" si="13"/>
        <v>854749</v>
      </c>
      <c r="W19" s="11">
        <f>IF(AND(T116&gt;=V18,T116&lt;=V19),1,0)</f>
        <v>0</v>
      </c>
      <c r="X19" s="13">
        <f t="shared" si="8"/>
        <v>0</v>
      </c>
      <c r="Y19" s="13">
        <f t="shared" si="8"/>
        <v>0</v>
      </c>
      <c r="Z19" s="13">
        <f t="shared" si="14"/>
        <v>0</v>
      </c>
      <c r="AC19" s="13">
        <v>14</v>
      </c>
      <c r="AD19" s="153">
        <f t="shared" si="15"/>
        <v>10</v>
      </c>
      <c r="AE19" s="12">
        <f t="shared" si="16"/>
        <v>121553</v>
      </c>
      <c r="AF19" s="22">
        <v>63206</v>
      </c>
      <c r="AG19" s="22">
        <v>58347</v>
      </c>
      <c r="AH19" s="23">
        <f>AF19/AE116*100</f>
        <v>0.57730973444537725</v>
      </c>
      <c r="AI19" s="23">
        <f>AG19/AE116*100</f>
        <v>0.53292869467589199</v>
      </c>
      <c r="AJ19" s="11"/>
      <c r="AL19" s="70"/>
      <c r="AM19" s="70"/>
      <c r="AN19" s="70"/>
      <c r="AO19" s="70"/>
      <c r="AP19" s="70"/>
      <c r="AQ19" s="70"/>
      <c r="AR19" s="177"/>
      <c r="AS19" s="63"/>
      <c r="AT19" s="65"/>
      <c r="AU19" s="65"/>
      <c r="AV19" s="65"/>
      <c r="AW19" s="65"/>
      <c r="AX19" s="65"/>
      <c r="AY19" s="65"/>
    </row>
    <row r="20" spans="1:51" ht="18" customHeight="1" x14ac:dyDescent="0.2">
      <c r="A20" s="13">
        <v>16</v>
      </c>
      <c r="B20" s="11">
        <f t="shared" si="0"/>
        <v>135224</v>
      </c>
      <c r="C20" s="12">
        <f t="shared" si="1"/>
        <v>2163584</v>
      </c>
      <c r="D20" s="12">
        <f t="shared" si="9"/>
        <v>1902202</v>
      </c>
      <c r="E20" s="11">
        <f>IF(AND(B116&gt;=D19,B116&lt;=D20),1,0)</f>
        <v>0</v>
      </c>
      <c r="F20" s="13">
        <f t="shared" si="2"/>
        <v>0</v>
      </c>
      <c r="G20" s="13">
        <f t="shared" si="2"/>
        <v>0</v>
      </c>
      <c r="H20" s="13">
        <f t="shared" si="10"/>
        <v>0</v>
      </c>
      <c r="J20" s="13">
        <v>16</v>
      </c>
      <c r="K20" s="11">
        <f t="shared" si="3"/>
        <v>70733</v>
      </c>
      <c r="L20" s="12">
        <f t="shared" si="4"/>
        <v>1131728</v>
      </c>
      <c r="M20" s="12">
        <f t="shared" si="11"/>
        <v>982962</v>
      </c>
      <c r="N20" s="11">
        <f>IF(AND(K116&gt;=M19,K116&lt;=M20),1,0)</f>
        <v>0</v>
      </c>
      <c r="O20" s="13">
        <f t="shared" si="5"/>
        <v>0</v>
      </c>
      <c r="P20" s="13">
        <f t="shared" si="5"/>
        <v>0</v>
      </c>
      <c r="Q20" s="13">
        <f t="shared" si="12"/>
        <v>0</v>
      </c>
      <c r="S20" s="13">
        <v>16</v>
      </c>
      <c r="T20" s="11">
        <f t="shared" si="6"/>
        <v>64491</v>
      </c>
      <c r="U20" s="12">
        <f t="shared" si="7"/>
        <v>1031856</v>
      </c>
      <c r="V20" s="12">
        <f t="shared" si="13"/>
        <v>919240</v>
      </c>
      <c r="W20" s="11">
        <f>IF(AND(T116&gt;=V19,T116&lt;=V20),1,0)</f>
        <v>0</v>
      </c>
      <c r="X20" s="13">
        <f t="shared" si="8"/>
        <v>0</v>
      </c>
      <c r="Y20" s="13">
        <f t="shared" si="8"/>
        <v>0</v>
      </c>
      <c r="Z20" s="13">
        <f t="shared" si="14"/>
        <v>0</v>
      </c>
      <c r="AC20" s="13">
        <v>15</v>
      </c>
      <c r="AD20" s="153">
        <f t="shared" si="15"/>
        <v>15</v>
      </c>
      <c r="AE20" s="12">
        <f t="shared" si="16"/>
        <v>128671</v>
      </c>
      <c r="AF20" s="22">
        <v>67153</v>
      </c>
      <c r="AG20" s="22">
        <v>61518</v>
      </c>
      <c r="AH20" s="23">
        <f>AF20/AE116*100</f>
        <v>0.61336076633880354</v>
      </c>
      <c r="AI20" s="23">
        <f>AG20/AE116*100</f>
        <v>0.56189191285021545</v>
      </c>
      <c r="AJ20" s="11"/>
      <c r="AL20" s="70"/>
      <c r="AM20" s="70"/>
      <c r="AN20" s="70"/>
      <c r="AO20" s="70"/>
      <c r="AP20" s="70"/>
      <c r="AQ20" s="70"/>
      <c r="AR20" s="177">
        <f>AR18-10</f>
        <v>40</v>
      </c>
      <c r="AS20" s="63"/>
      <c r="AT20" s="65"/>
      <c r="AU20" s="65"/>
      <c r="AV20" s="65"/>
      <c r="AW20" s="65"/>
      <c r="AX20" s="65"/>
      <c r="AY20" s="65"/>
    </row>
    <row r="21" spans="1:51" ht="17.25" customHeight="1" x14ac:dyDescent="0.2">
      <c r="A21" s="13">
        <v>17</v>
      </c>
      <c r="B21" s="11">
        <f t="shared" si="0"/>
        <v>142278</v>
      </c>
      <c r="C21" s="12">
        <f t="shared" si="1"/>
        <v>2418726</v>
      </c>
      <c r="D21" s="12">
        <f t="shared" si="9"/>
        <v>2044480</v>
      </c>
      <c r="E21" s="11">
        <f>IF(AND(B116&gt;=D20,B116&lt;=D21),1,0)</f>
        <v>0</v>
      </c>
      <c r="F21" s="13">
        <f t="shared" si="2"/>
        <v>0</v>
      </c>
      <c r="G21" s="13">
        <f t="shared" si="2"/>
        <v>0</v>
      </c>
      <c r="H21" s="13">
        <f t="shared" si="10"/>
        <v>0</v>
      </c>
      <c r="J21" s="13">
        <v>17</v>
      </c>
      <c r="K21" s="11">
        <f t="shared" si="3"/>
        <v>74478</v>
      </c>
      <c r="L21" s="12">
        <f t="shared" si="4"/>
        <v>1266126</v>
      </c>
      <c r="M21" s="12">
        <f t="shared" si="11"/>
        <v>1057440</v>
      </c>
      <c r="N21" s="11">
        <f>IF(AND(K116&gt;=M20,K116&lt;=M21),1,0)</f>
        <v>0</v>
      </c>
      <c r="O21" s="13">
        <f t="shared" si="5"/>
        <v>0</v>
      </c>
      <c r="P21" s="13">
        <f t="shared" si="5"/>
        <v>0</v>
      </c>
      <c r="Q21" s="13">
        <f t="shared" si="12"/>
        <v>0</v>
      </c>
      <c r="S21" s="13">
        <v>17</v>
      </c>
      <c r="T21" s="11">
        <f t="shared" si="6"/>
        <v>67800</v>
      </c>
      <c r="U21" s="12">
        <f t="shared" si="7"/>
        <v>1152600</v>
      </c>
      <c r="V21" s="12">
        <f t="shared" si="13"/>
        <v>987040</v>
      </c>
      <c r="W21" s="11">
        <f>IF(AND(T116&gt;=V20,T116&lt;=V21),1,0)</f>
        <v>0</v>
      </c>
      <c r="X21" s="13">
        <f t="shared" si="8"/>
        <v>0</v>
      </c>
      <c r="Y21" s="13">
        <f t="shared" si="8"/>
        <v>0</v>
      </c>
      <c r="Z21" s="13">
        <f t="shared" si="14"/>
        <v>0</v>
      </c>
      <c r="AC21" s="13">
        <v>16</v>
      </c>
      <c r="AD21" s="153">
        <f t="shared" si="15"/>
        <v>15</v>
      </c>
      <c r="AE21" s="12">
        <f t="shared" si="16"/>
        <v>135224</v>
      </c>
      <c r="AF21" s="22">
        <v>70733</v>
      </c>
      <c r="AG21" s="22">
        <v>64491</v>
      </c>
      <c r="AH21" s="23">
        <f>AF21/AE116*100</f>
        <v>0.64605970076456132</v>
      </c>
      <c r="AI21" s="23">
        <f>AG21/AE116*100</f>
        <v>0.58904664247249983</v>
      </c>
      <c r="AJ21" s="11"/>
      <c r="AL21" s="70"/>
      <c r="AM21" s="70"/>
      <c r="AN21" s="70"/>
      <c r="AO21" s="70"/>
      <c r="AP21" s="70"/>
      <c r="AQ21" s="70"/>
      <c r="AR21" s="177"/>
      <c r="AS21" s="63"/>
      <c r="AT21" s="65"/>
      <c r="AU21" s="65"/>
      <c r="AV21" s="65"/>
      <c r="AW21" s="65"/>
      <c r="AX21" s="65"/>
      <c r="AY21" s="65"/>
    </row>
    <row r="22" spans="1:51" ht="18" customHeight="1" x14ac:dyDescent="0.2">
      <c r="A22" s="13">
        <v>18</v>
      </c>
      <c r="B22" s="11">
        <f t="shared" si="0"/>
        <v>149728</v>
      </c>
      <c r="C22" s="12">
        <f t="shared" si="1"/>
        <v>2695104</v>
      </c>
      <c r="D22" s="12">
        <f t="shared" si="9"/>
        <v>2194208</v>
      </c>
      <c r="E22" s="11">
        <f>IF(AND(B116&gt;=D21,B116&lt;=D22),1,0)</f>
        <v>0</v>
      </c>
      <c r="F22" s="13">
        <f t="shared" si="2"/>
        <v>0</v>
      </c>
      <c r="G22" s="13">
        <f t="shared" si="2"/>
        <v>0</v>
      </c>
      <c r="H22" s="13">
        <f t="shared" si="10"/>
        <v>0</v>
      </c>
      <c r="J22" s="13">
        <v>18</v>
      </c>
      <c r="K22" s="11">
        <f t="shared" si="3"/>
        <v>78290</v>
      </c>
      <c r="L22" s="12">
        <f t="shared" si="4"/>
        <v>1409220</v>
      </c>
      <c r="M22" s="12">
        <f t="shared" si="11"/>
        <v>1135730</v>
      </c>
      <c r="N22" s="11">
        <f>IF(AND(K116&gt;=M21,K116&lt;=M22),1,0)</f>
        <v>0</v>
      </c>
      <c r="O22" s="13">
        <f t="shared" si="5"/>
        <v>0</v>
      </c>
      <c r="P22" s="13">
        <f t="shared" si="5"/>
        <v>0</v>
      </c>
      <c r="Q22" s="13">
        <f t="shared" si="12"/>
        <v>0</v>
      </c>
      <c r="S22" s="13">
        <v>18</v>
      </c>
      <c r="T22" s="11">
        <f t="shared" si="6"/>
        <v>71438</v>
      </c>
      <c r="U22" s="12">
        <f t="shared" si="7"/>
        <v>1285884</v>
      </c>
      <c r="V22" s="12">
        <f t="shared" si="13"/>
        <v>1058478</v>
      </c>
      <c r="W22" s="11">
        <f>IF(AND(T116&gt;=V21,T116&lt;=V22),1,0)</f>
        <v>0</v>
      </c>
      <c r="X22" s="13">
        <f t="shared" si="8"/>
        <v>0</v>
      </c>
      <c r="Y22" s="13">
        <f t="shared" si="8"/>
        <v>0</v>
      </c>
      <c r="Z22" s="13">
        <f t="shared" si="14"/>
        <v>0</v>
      </c>
      <c r="AC22" s="13">
        <v>17</v>
      </c>
      <c r="AD22" s="153">
        <f t="shared" si="15"/>
        <v>15</v>
      </c>
      <c r="AE22" s="12">
        <f t="shared" si="16"/>
        <v>142278</v>
      </c>
      <c r="AF22" s="22">
        <v>74478</v>
      </c>
      <c r="AG22" s="22">
        <v>67800</v>
      </c>
      <c r="AH22" s="23">
        <f>AF22/AE116*100</f>
        <v>0.68026570898368521</v>
      </c>
      <c r="AI22" s="23">
        <f>AG22/AE116*100</f>
        <v>0.61927032236491109</v>
      </c>
      <c r="AJ22" s="11"/>
      <c r="AL22" s="70"/>
      <c r="AM22" s="70"/>
      <c r="AN22" s="70"/>
      <c r="AO22" s="70"/>
      <c r="AP22" s="70"/>
      <c r="AQ22" s="70"/>
      <c r="AR22" s="177">
        <f>AR20-10</f>
        <v>30</v>
      </c>
      <c r="AS22" s="63"/>
      <c r="AT22" s="65"/>
      <c r="AU22" s="65"/>
      <c r="AV22" s="65"/>
      <c r="AW22" s="65"/>
      <c r="AX22" s="65"/>
      <c r="AY22" s="65"/>
    </row>
    <row r="23" spans="1:51" ht="17.25" customHeight="1" x14ac:dyDescent="0.2">
      <c r="A23" s="13">
        <v>19</v>
      </c>
      <c r="B23" s="11">
        <f t="shared" si="0"/>
        <v>155626</v>
      </c>
      <c r="C23" s="12">
        <f t="shared" si="1"/>
        <v>2956894</v>
      </c>
      <c r="D23" s="12">
        <f t="shared" si="9"/>
        <v>2349834</v>
      </c>
      <c r="E23" s="11">
        <f>IF(AND(B116&gt;=D22,B116&lt;=D23),1,0)</f>
        <v>0</v>
      </c>
      <c r="F23" s="13">
        <f t="shared" si="2"/>
        <v>0</v>
      </c>
      <c r="G23" s="13">
        <f t="shared" si="2"/>
        <v>0</v>
      </c>
      <c r="H23" s="13">
        <f t="shared" si="10"/>
        <v>0</v>
      </c>
      <c r="J23" s="13">
        <v>19</v>
      </c>
      <c r="K23" s="11">
        <f t="shared" si="3"/>
        <v>81533</v>
      </c>
      <c r="L23" s="12">
        <f t="shared" si="4"/>
        <v>1549127</v>
      </c>
      <c r="M23" s="12">
        <f t="shared" si="11"/>
        <v>1217263</v>
      </c>
      <c r="N23" s="11">
        <f>IF(AND(K116&gt;=M22,K116&lt;=M23),1,0)</f>
        <v>0</v>
      </c>
      <c r="O23" s="13">
        <f t="shared" si="5"/>
        <v>0</v>
      </c>
      <c r="P23" s="13">
        <f t="shared" si="5"/>
        <v>0</v>
      </c>
      <c r="Q23" s="13">
        <f t="shared" si="12"/>
        <v>0</v>
      </c>
      <c r="S23" s="13">
        <v>19</v>
      </c>
      <c r="T23" s="11">
        <f t="shared" si="6"/>
        <v>74093</v>
      </c>
      <c r="U23" s="12">
        <f t="shared" si="7"/>
        <v>1407767</v>
      </c>
      <c r="V23" s="12">
        <f t="shared" si="13"/>
        <v>1132571</v>
      </c>
      <c r="W23" s="11">
        <f>IF(AND(T116&gt;=V22,T116&lt;=V23),1,0)</f>
        <v>0</v>
      </c>
      <c r="X23" s="13">
        <f t="shared" si="8"/>
        <v>0</v>
      </c>
      <c r="Y23" s="13">
        <f t="shared" si="8"/>
        <v>0</v>
      </c>
      <c r="Z23" s="13">
        <f t="shared" si="14"/>
        <v>0</v>
      </c>
      <c r="AC23" s="13">
        <v>18</v>
      </c>
      <c r="AD23" s="153">
        <f t="shared" si="15"/>
        <v>15</v>
      </c>
      <c r="AE23" s="12">
        <f t="shared" si="16"/>
        <v>149728</v>
      </c>
      <c r="AF23" s="22">
        <v>78290</v>
      </c>
      <c r="AG23" s="22">
        <v>71438</v>
      </c>
      <c r="AH23" s="23">
        <f>AF23/AE116*100</f>
        <v>0.71508368050072113</v>
      </c>
      <c r="AI23" s="23">
        <f>AG23/AE116*100</f>
        <v>0.65249901606348848</v>
      </c>
      <c r="AJ23" s="11"/>
      <c r="AL23" s="70"/>
      <c r="AM23" s="70"/>
      <c r="AN23" s="70"/>
      <c r="AO23" s="70"/>
      <c r="AP23" s="70"/>
      <c r="AQ23" s="70"/>
      <c r="AR23" s="177"/>
      <c r="AS23" s="63"/>
      <c r="AT23" s="65"/>
      <c r="AU23" s="65"/>
      <c r="AV23" s="65"/>
      <c r="AW23" s="65"/>
      <c r="AX23" s="65"/>
      <c r="AY23" s="65"/>
    </row>
    <row r="24" spans="1:51" ht="18" customHeight="1" x14ac:dyDescent="0.2">
      <c r="A24" s="13">
        <v>20</v>
      </c>
      <c r="B24" s="11">
        <f t="shared" si="0"/>
        <v>163649</v>
      </c>
      <c r="C24" s="12">
        <f t="shared" si="1"/>
        <v>3272980</v>
      </c>
      <c r="D24" s="12">
        <f t="shared" si="9"/>
        <v>2513483</v>
      </c>
      <c r="E24" s="11">
        <f>IF(AND(B116&gt;=D23,B116&lt;=D24),1,0)</f>
        <v>0</v>
      </c>
      <c r="F24" s="13">
        <f t="shared" si="2"/>
        <v>0</v>
      </c>
      <c r="G24" s="13">
        <f t="shared" si="2"/>
        <v>0</v>
      </c>
      <c r="H24" s="13">
        <f t="shared" si="10"/>
        <v>0</v>
      </c>
      <c r="J24" s="13">
        <v>20</v>
      </c>
      <c r="K24" s="11">
        <f t="shared" si="3"/>
        <v>85811</v>
      </c>
      <c r="L24" s="12">
        <f t="shared" si="4"/>
        <v>1716220</v>
      </c>
      <c r="M24" s="12">
        <f t="shared" si="11"/>
        <v>1303074</v>
      </c>
      <c r="N24" s="11">
        <f>IF(AND(K116&gt;=M23,K116&lt;=M24),1,0)</f>
        <v>0</v>
      </c>
      <c r="O24" s="13">
        <f t="shared" si="5"/>
        <v>0</v>
      </c>
      <c r="P24" s="13">
        <f t="shared" si="5"/>
        <v>0</v>
      </c>
      <c r="Q24" s="13">
        <f t="shared" si="12"/>
        <v>0</v>
      </c>
      <c r="S24" s="13">
        <v>20</v>
      </c>
      <c r="T24" s="11">
        <f t="shared" si="6"/>
        <v>77838</v>
      </c>
      <c r="U24" s="12">
        <f t="shared" si="7"/>
        <v>1556760</v>
      </c>
      <c r="V24" s="12">
        <f t="shared" si="13"/>
        <v>1210409</v>
      </c>
      <c r="W24" s="11">
        <f>IF(AND(T116&gt;=V23,T116&lt;=V24),1,0)</f>
        <v>0</v>
      </c>
      <c r="X24" s="13">
        <f t="shared" si="8"/>
        <v>0</v>
      </c>
      <c r="Y24" s="13">
        <f t="shared" si="8"/>
        <v>0</v>
      </c>
      <c r="Z24" s="13">
        <f t="shared" si="14"/>
        <v>0</v>
      </c>
      <c r="AC24" s="13">
        <v>19</v>
      </c>
      <c r="AD24" s="153">
        <f t="shared" si="15"/>
        <v>15</v>
      </c>
      <c r="AE24" s="12">
        <f t="shared" si="16"/>
        <v>155626</v>
      </c>
      <c r="AF24" s="22">
        <v>81533</v>
      </c>
      <c r="AG24" s="22">
        <v>74093</v>
      </c>
      <c r="AH24" s="23">
        <f>AF24/AE116*100</f>
        <v>0.74470453087578614</v>
      </c>
      <c r="AI24" s="23">
        <f>AG24/AE116*100</f>
        <v>0.67674920346583123</v>
      </c>
      <c r="AJ24" s="11"/>
      <c r="AL24" s="70"/>
      <c r="AM24" s="70"/>
      <c r="AN24" s="70"/>
      <c r="AO24" s="70"/>
      <c r="AP24" s="70"/>
      <c r="AQ24" s="70"/>
      <c r="AR24" s="177">
        <f>AR22-10</f>
        <v>20</v>
      </c>
      <c r="AS24" s="63"/>
      <c r="AT24" s="65"/>
      <c r="AU24" s="65"/>
      <c r="AV24" s="65"/>
      <c r="AW24" s="65"/>
      <c r="AX24" s="65"/>
      <c r="AY24" s="65"/>
    </row>
    <row r="25" spans="1:51" ht="17.25" customHeight="1" x14ac:dyDescent="0.2">
      <c r="A25" s="13">
        <v>21</v>
      </c>
      <c r="B25" s="11">
        <f t="shared" si="0"/>
        <v>165331</v>
      </c>
      <c r="C25" s="12">
        <f t="shared" si="1"/>
        <v>3471951</v>
      </c>
      <c r="D25" s="12">
        <f t="shared" si="9"/>
        <v>2678814</v>
      </c>
      <c r="E25" s="11">
        <f>IF(AND(B116&gt;=D24,B116&lt;=D25),1,0)</f>
        <v>0</v>
      </c>
      <c r="F25" s="13">
        <f t="shared" si="2"/>
        <v>0</v>
      </c>
      <c r="G25" s="13">
        <f t="shared" si="2"/>
        <v>0</v>
      </c>
      <c r="H25" s="13">
        <f t="shared" si="10"/>
        <v>0</v>
      </c>
      <c r="J25" s="13">
        <v>21</v>
      </c>
      <c r="K25" s="11">
        <f t="shared" si="3"/>
        <v>86455</v>
      </c>
      <c r="L25" s="12">
        <f t="shared" si="4"/>
        <v>1815555</v>
      </c>
      <c r="M25" s="12">
        <f t="shared" si="11"/>
        <v>1389529</v>
      </c>
      <c r="N25" s="11">
        <f>IF(AND(K116&gt;=M24,K116&lt;=M25),1,0)</f>
        <v>0</v>
      </c>
      <c r="O25" s="13">
        <f t="shared" si="5"/>
        <v>0</v>
      </c>
      <c r="P25" s="13">
        <f t="shared" si="5"/>
        <v>0</v>
      </c>
      <c r="Q25" s="13">
        <f t="shared" si="12"/>
        <v>0</v>
      </c>
      <c r="S25" s="13">
        <v>21</v>
      </c>
      <c r="T25" s="11">
        <f t="shared" si="6"/>
        <v>78876</v>
      </c>
      <c r="U25" s="12">
        <f t="shared" si="7"/>
        <v>1656396</v>
      </c>
      <c r="V25" s="12">
        <f t="shared" si="13"/>
        <v>1289285</v>
      </c>
      <c r="W25" s="11">
        <f>IF(AND(T116&gt;=V24,T116&lt;=V25),1,0)</f>
        <v>0</v>
      </c>
      <c r="X25" s="13">
        <f t="shared" si="8"/>
        <v>0</v>
      </c>
      <c r="Y25" s="13">
        <f t="shared" si="8"/>
        <v>0</v>
      </c>
      <c r="Z25" s="13">
        <f t="shared" si="14"/>
        <v>0</v>
      </c>
      <c r="AC25" s="13">
        <v>20</v>
      </c>
      <c r="AD25" s="153">
        <f t="shared" si="15"/>
        <v>20</v>
      </c>
      <c r="AE25" s="12">
        <f t="shared" si="16"/>
        <v>163649</v>
      </c>
      <c r="AF25" s="22">
        <v>85811</v>
      </c>
      <c r="AG25" s="22">
        <v>77838</v>
      </c>
      <c r="AH25" s="23">
        <f>AF25/AE116*100</f>
        <v>0.78377884413651022</v>
      </c>
      <c r="AI25" s="23">
        <f>AG25/AE116*100</f>
        <v>0.71095521168495512</v>
      </c>
      <c r="AJ25" s="11"/>
      <c r="AL25" s="70"/>
      <c r="AM25" s="70"/>
      <c r="AN25" s="70"/>
      <c r="AO25" s="70"/>
      <c r="AP25" s="70"/>
      <c r="AQ25" s="70"/>
      <c r="AR25" s="177"/>
      <c r="AS25" s="63"/>
      <c r="AT25" s="65"/>
      <c r="AU25" s="65"/>
      <c r="AV25" s="65"/>
      <c r="AW25" s="65"/>
      <c r="AX25" s="65"/>
      <c r="AY25" s="65"/>
    </row>
    <row r="26" spans="1:51" ht="18" customHeight="1" x14ac:dyDescent="0.2">
      <c r="A26" s="13">
        <v>22</v>
      </c>
      <c r="B26" s="11">
        <f t="shared" si="0"/>
        <v>163360</v>
      </c>
      <c r="C26" s="12">
        <f t="shared" si="1"/>
        <v>3593920</v>
      </c>
      <c r="D26" s="12">
        <f t="shared" si="9"/>
        <v>2842174</v>
      </c>
      <c r="E26" s="11">
        <f>IF(AND(B116&gt;=D25,B116&lt;=D26),1,0)</f>
        <v>0</v>
      </c>
      <c r="F26" s="13">
        <f t="shared" si="2"/>
        <v>0</v>
      </c>
      <c r="G26" s="13">
        <f t="shared" si="2"/>
        <v>0</v>
      </c>
      <c r="H26" s="13">
        <f t="shared" si="10"/>
        <v>0</v>
      </c>
      <c r="J26" s="13">
        <v>22</v>
      </c>
      <c r="K26" s="11">
        <f t="shared" si="3"/>
        <v>85388</v>
      </c>
      <c r="L26" s="12">
        <f t="shared" si="4"/>
        <v>1878536</v>
      </c>
      <c r="M26" s="12">
        <f t="shared" si="11"/>
        <v>1474917</v>
      </c>
      <c r="N26" s="11">
        <f>IF(AND(K116&gt;=M25,K116&lt;=M26),1,0)</f>
        <v>0</v>
      </c>
      <c r="O26" s="13">
        <f t="shared" si="5"/>
        <v>0</v>
      </c>
      <c r="P26" s="13">
        <f t="shared" si="5"/>
        <v>0</v>
      </c>
      <c r="Q26" s="13">
        <f t="shared" si="12"/>
        <v>0</v>
      </c>
      <c r="S26" s="13">
        <v>22</v>
      </c>
      <c r="T26" s="11">
        <f t="shared" si="6"/>
        <v>77972</v>
      </c>
      <c r="U26" s="12">
        <f t="shared" si="7"/>
        <v>1715384</v>
      </c>
      <c r="V26" s="12">
        <f t="shared" si="13"/>
        <v>1367257</v>
      </c>
      <c r="W26" s="11">
        <f>IF(AND(T116&gt;=V25,T116&lt;=V26),1,0)</f>
        <v>0</v>
      </c>
      <c r="X26" s="13">
        <f t="shared" si="8"/>
        <v>0</v>
      </c>
      <c r="Y26" s="13">
        <f t="shared" si="8"/>
        <v>0</v>
      </c>
      <c r="Z26" s="13">
        <f t="shared" si="14"/>
        <v>0</v>
      </c>
      <c r="AC26" s="13">
        <v>21</v>
      </c>
      <c r="AD26" s="153">
        <f t="shared" si="15"/>
        <v>20</v>
      </c>
      <c r="AE26" s="12">
        <f t="shared" si="16"/>
        <v>165331</v>
      </c>
      <c r="AF26" s="22">
        <v>86455</v>
      </c>
      <c r="AG26" s="22">
        <v>78876</v>
      </c>
      <c r="AH26" s="23">
        <f>AF26/AE116*100</f>
        <v>0.78966099882092022</v>
      </c>
      <c r="AI26" s="23">
        <f>AG26/AE116*100</f>
        <v>0.72043607591231162</v>
      </c>
      <c r="AJ26" s="11"/>
      <c r="AL26" s="70"/>
      <c r="AM26" s="70"/>
      <c r="AN26" s="70"/>
      <c r="AO26" s="70"/>
      <c r="AP26" s="70"/>
      <c r="AQ26" s="70"/>
      <c r="AR26" s="177">
        <f>AR24-10</f>
        <v>10</v>
      </c>
      <c r="AS26" s="63"/>
      <c r="AT26" s="65"/>
      <c r="AU26" s="65"/>
      <c r="AV26" s="65"/>
      <c r="AW26" s="65"/>
      <c r="AX26" s="65"/>
      <c r="AY26" s="65"/>
    </row>
    <row r="27" spans="1:51" ht="17.25" customHeight="1" x14ac:dyDescent="0.2">
      <c r="A27" s="13">
        <v>23</v>
      </c>
      <c r="B27" s="11">
        <f t="shared" si="0"/>
        <v>167682</v>
      </c>
      <c r="C27" s="12">
        <f t="shared" si="1"/>
        <v>3856686</v>
      </c>
      <c r="D27" s="12">
        <f t="shared" si="9"/>
        <v>3009856</v>
      </c>
      <c r="E27" s="11">
        <f>IF(AND(B116&gt;=D26,B116&lt;=D27),1,0)</f>
        <v>0</v>
      </c>
      <c r="F27" s="13">
        <f t="shared" si="2"/>
        <v>0</v>
      </c>
      <c r="G27" s="13">
        <f t="shared" si="2"/>
        <v>0</v>
      </c>
      <c r="H27" s="13">
        <f t="shared" si="10"/>
        <v>0</v>
      </c>
      <c r="J27" s="13">
        <v>23</v>
      </c>
      <c r="K27" s="11">
        <f t="shared" si="3"/>
        <v>87600</v>
      </c>
      <c r="L27" s="12">
        <f t="shared" si="4"/>
        <v>2014800</v>
      </c>
      <c r="M27" s="12">
        <f t="shared" si="11"/>
        <v>1562517</v>
      </c>
      <c r="N27" s="11">
        <f>IF(AND(K116&gt;=M26,K116&lt;=M27),1,0)</f>
        <v>0</v>
      </c>
      <c r="O27" s="13">
        <f t="shared" si="5"/>
        <v>0</v>
      </c>
      <c r="P27" s="13">
        <f t="shared" si="5"/>
        <v>0</v>
      </c>
      <c r="Q27" s="13">
        <f t="shared" si="12"/>
        <v>0</v>
      </c>
      <c r="S27" s="13">
        <v>23</v>
      </c>
      <c r="T27" s="11">
        <f t="shared" si="6"/>
        <v>80082</v>
      </c>
      <c r="U27" s="12">
        <f t="shared" si="7"/>
        <v>1841886</v>
      </c>
      <c r="V27" s="12">
        <f t="shared" si="13"/>
        <v>1447339</v>
      </c>
      <c r="W27" s="11">
        <f>IF(AND(T116&gt;=V26,T116&lt;=V27),1,0)</f>
        <v>0</v>
      </c>
      <c r="X27" s="13">
        <f t="shared" si="8"/>
        <v>0</v>
      </c>
      <c r="Y27" s="13">
        <f t="shared" si="8"/>
        <v>0</v>
      </c>
      <c r="Z27" s="13">
        <f t="shared" si="14"/>
        <v>0</v>
      </c>
      <c r="AC27" s="13">
        <v>22</v>
      </c>
      <c r="AD27" s="153">
        <f t="shared" si="15"/>
        <v>20</v>
      </c>
      <c r="AE27" s="12">
        <f t="shared" si="16"/>
        <v>163360</v>
      </c>
      <c r="AF27" s="22">
        <v>85388</v>
      </c>
      <c r="AG27" s="22">
        <v>77972</v>
      </c>
      <c r="AH27" s="23">
        <f>AF27/AE116*100</f>
        <v>0.77991525495715386</v>
      </c>
      <c r="AI27" s="23">
        <f>AG27/AE116*100</f>
        <v>0.71217913828077961</v>
      </c>
      <c r="AJ27" s="11"/>
      <c r="AL27" s="70"/>
      <c r="AM27" s="70"/>
      <c r="AN27" s="70"/>
      <c r="AO27" s="70"/>
      <c r="AP27" s="70"/>
      <c r="AQ27" s="70"/>
      <c r="AR27" s="177"/>
      <c r="AS27" s="63"/>
      <c r="AT27" s="65"/>
      <c r="AU27" s="65"/>
      <c r="AV27" s="65"/>
      <c r="AW27" s="65"/>
      <c r="AX27" s="65"/>
      <c r="AY27" s="65"/>
    </row>
    <row r="28" spans="1:51" ht="18" customHeight="1" x14ac:dyDescent="0.2">
      <c r="A28" s="13">
        <v>24</v>
      </c>
      <c r="B28" s="11">
        <f t="shared" si="0"/>
        <v>169476</v>
      </c>
      <c r="C28" s="12">
        <f t="shared" si="1"/>
        <v>4067424</v>
      </c>
      <c r="D28" s="12">
        <f t="shared" si="9"/>
        <v>3179332</v>
      </c>
      <c r="E28" s="11">
        <f>IF(AND(B116&gt;=D27,B116&lt;=D28),1,0)</f>
        <v>0</v>
      </c>
      <c r="F28" s="13">
        <f t="shared" si="2"/>
        <v>0</v>
      </c>
      <c r="G28" s="13">
        <f t="shared" si="2"/>
        <v>0</v>
      </c>
      <c r="H28" s="13">
        <f t="shared" si="10"/>
        <v>0</v>
      </c>
      <c r="J28" s="13">
        <v>24</v>
      </c>
      <c r="K28" s="11">
        <f t="shared" si="3"/>
        <v>88503</v>
      </c>
      <c r="L28" s="12">
        <f t="shared" si="4"/>
        <v>2124072</v>
      </c>
      <c r="M28" s="12">
        <f t="shared" si="11"/>
        <v>1651020</v>
      </c>
      <c r="N28" s="11">
        <f>IF(AND(K116&gt;=M27,K116&lt;=M28),1,0)</f>
        <v>0</v>
      </c>
      <c r="O28" s="13">
        <f t="shared" si="5"/>
        <v>0</v>
      </c>
      <c r="P28" s="13">
        <f t="shared" si="5"/>
        <v>0</v>
      </c>
      <c r="Q28" s="13">
        <f t="shared" si="12"/>
        <v>0</v>
      </c>
      <c r="S28" s="13">
        <v>24</v>
      </c>
      <c r="T28" s="11">
        <f t="shared" si="6"/>
        <v>80973</v>
      </c>
      <c r="U28" s="12">
        <f t="shared" si="7"/>
        <v>1943352</v>
      </c>
      <c r="V28" s="12">
        <f t="shared" si="13"/>
        <v>1528312</v>
      </c>
      <c r="W28" s="11">
        <f>IF(AND(T116&gt;=V27,T116&lt;=V28),1,0)</f>
        <v>0</v>
      </c>
      <c r="X28" s="13">
        <f t="shared" si="8"/>
        <v>0</v>
      </c>
      <c r="Y28" s="13">
        <f t="shared" si="8"/>
        <v>0</v>
      </c>
      <c r="Z28" s="13">
        <f t="shared" si="14"/>
        <v>0</v>
      </c>
      <c r="AC28" s="13">
        <v>23</v>
      </c>
      <c r="AD28" s="153">
        <f t="shared" si="15"/>
        <v>20</v>
      </c>
      <c r="AE28" s="12">
        <f t="shared" si="16"/>
        <v>167682</v>
      </c>
      <c r="AF28" s="22">
        <v>87600</v>
      </c>
      <c r="AG28" s="22">
        <v>80082</v>
      </c>
      <c r="AH28" s="23">
        <f>AF28/AE116*100</f>
        <v>0.80011917756882323</v>
      </c>
      <c r="AI28" s="23">
        <f>AG28/AE116*100</f>
        <v>0.73145141527473179</v>
      </c>
      <c r="AJ28" s="11"/>
      <c r="AL28" s="70"/>
      <c r="AM28" s="70"/>
      <c r="AN28" s="70"/>
      <c r="AO28" s="70"/>
      <c r="AP28" s="70"/>
      <c r="AQ28" s="70"/>
      <c r="AR28" s="177">
        <f>AR26-10</f>
        <v>0</v>
      </c>
      <c r="AS28" s="63"/>
      <c r="AT28" s="65"/>
      <c r="AU28" s="65"/>
      <c r="AV28" s="65"/>
      <c r="AW28" s="65"/>
      <c r="AX28" s="65"/>
      <c r="AY28" s="65"/>
    </row>
    <row r="29" spans="1:51" x14ac:dyDescent="0.2">
      <c r="A29" s="13">
        <v>25</v>
      </c>
      <c r="B29" s="11">
        <f t="shared" si="0"/>
        <v>170206</v>
      </c>
      <c r="C29" s="12">
        <f t="shared" si="1"/>
        <v>4255150</v>
      </c>
      <c r="D29" s="12">
        <f t="shared" si="9"/>
        <v>3349538</v>
      </c>
      <c r="E29" s="11">
        <f>IF(AND(B116&gt;=D28,B116&lt;=D29),1,0)</f>
        <v>0</v>
      </c>
      <c r="F29" s="13">
        <f t="shared" si="2"/>
        <v>0</v>
      </c>
      <c r="G29" s="13">
        <f t="shared" si="2"/>
        <v>0</v>
      </c>
      <c r="H29" s="13">
        <f t="shared" si="10"/>
        <v>0</v>
      </c>
      <c r="J29" s="13">
        <v>25</v>
      </c>
      <c r="K29" s="11">
        <f t="shared" si="3"/>
        <v>88450</v>
      </c>
      <c r="L29" s="12">
        <f t="shared" si="4"/>
        <v>2211250</v>
      </c>
      <c r="M29" s="12">
        <f t="shared" si="11"/>
        <v>1739470</v>
      </c>
      <c r="N29" s="11">
        <f>IF(AND(K116&gt;=M28,K116&lt;=M29),1,0)</f>
        <v>0</v>
      </c>
      <c r="O29" s="13">
        <f t="shared" si="5"/>
        <v>0</v>
      </c>
      <c r="P29" s="13">
        <f t="shared" si="5"/>
        <v>0</v>
      </c>
      <c r="Q29" s="13">
        <f t="shared" si="12"/>
        <v>0</v>
      </c>
      <c r="S29" s="13">
        <v>25</v>
      </c>
      <c r="T29" s="11">
        <f t="shared" si="6"/>
        <v>81756</v>
      </c>
      <c r="U29" s="12">
        <f t="shared" si="7"/>
        <v>2043900</v>
      </c>
      <c r="V29" s="12">
        <f t="shared" si="13"/>
        <v>1610068</v>
      </c>
      <c r="W29" s="11">
        <f>IF(AND(T116&gt;=V28,T116&lt;=V29),1,0)</f>
        <v>0</v>
      </c>
      <c r="X29" s="13">
        <f t="shared" si="8"/>
        <v>0</v>
      </c>
      <c r="Y29" s="13">
        <f t="shared" si="8"/>
        <v>0</v>
      </c>
      <c r="Z29" s="13">
        <f t="shared" si="14"/>
        <v>0</v>
      </c>
      <c r="AC29" s="13">
        <v>24</v>
      </c>
      <c r="AD29" s="153">
        <f t="shared" si="15"/>
        <v>20</v>
      </c>
      <c r="AE29" s="12">
        <f t="shared" si="16"/>
        <v>169476</v>
      </c>
      <c r="AF29" s="22">
        <v>88503</v>
      </c>
      <c r="AG29" s="22">
        <v>80973</v>
      </c>
      <c r="AH29" s="23">
        <f>AF29/AE116*100</f>
        <v>0.80836698141978947</v>
      </c>
      <c r="AI29" s="23">
        <f>AG29/AE116*100</f>
        <v>0.73958961375890775</v>
      </c>
      <c r="AJ29" s="11"/>
      <c r="AL29" s="184"/>
      <c r="AM29" s="70"/>
      <c r="AN29" s="70"/>
      <c r="AO29" s="70"/>
      <c r="AP29" s="70"/>
      <c r="AQ29" s="70"/>
      <c r="AR29" s="177"/>
      <c r="AS29" s="63"/>
      <c r="AT29" s="65"/>
      <c r="AU29" s="65"/>
      <c r="AV29" s="65"/>
      <c r="AW29" s="65"/>
      <c r="AX29" s="65"/>
      <c r="AY29" s="185"/>
    </row>
    <row r="30" spans="1:51" x14ac:dyDescent="0.2">
      <c r="A30" s="13">
        <v>26</v>
      </c>
      <c r="B30" s="11">
        <f t="shared" si="0"/>
        <v>172328</v>
      </c>
      <c r="C30" s="12">
        <f t="shared" si="1"/>
        <v>4480528</v>
      </c>
      <c r="D30" s="12">
        <f t="shared" si="9"/>
        <v>3521866</v>
      </c>
      <c r="E30" s="11">
        <f>IF(AND(B116&gt;=D29,B116&lt;=D30),1,0)</f>
        <v>0</v>
      </c>
      <c r="F30" s="13">
        <f t="shared" si="2"/>
        <v>0</v>
      </c>
      <c r="G30" s="13">
        <f t="shared" si="2"/>
        <v>0</v>
      </c>
      <c r="H30" s="13">
        <f t="shared" si="10"/>
        <v>0</v>
      </c>
      <c r="J30" s="13">
        <v>26</v>
      </c>
      <c r="K30" s="11">
        <f t="shared" si="3"/>
        <v>88925</v>
      </c>
      <c r="L30" s="12">
        <f t="shared" si="4"/>
        <v>2312050</v>
      </c>
      <c r="M30" s="12">
        <f t="shared" si="11"/>
        <v>1828395</v>
      </c>
      <c r="N30" s="11">
        <f>IF(AND(K116&gt;=M29,K116&lt;=M30),1,0)</f>
        <v>0</v>
      </c>
      <c r="O30" s="13">
        <f t="shared" si="5"/>
        <v>0</v>
      </c>
      <c r="P30" s="13">
        <f t="shared" si="5"/>
        <v>0</v>
      </c>
      <c r="Q30" s="13">
        <f t="shared" si="12"/>
        <v>0</v>
      </c>
      <c r="S30" s="13">
        <v>26</v>
      </c>
      <c r="T30" s="11">
        <f t="shared" si="6"/>
        <v>83403</v>
      </c>
      <c r="U30" s="12">
        <f t="shared" si="7"/>
        <v>2168478</v>
      </c>
      <c r="V30" s="12">
        <f t="shared" si="13"/>
        <v>1693471</v>
      </c>
      <c r="W30" s="11">
        <f>IF(AND(T116&gt;=V29,T116&lt;=V30),1,0)</f>
        <v>0</v>
      </c>
      <c r="X30" s="13">
        <f t="shared" si="8"/>
        <v>0</v>
      </c>
      <c r="Y30" s="13">
        <f t="shared" si="8"/>
        <v>0</v>
      </c>
      <c r="Z30" s="13">
        <f t="shared" si="14"/>
        <v>0</v>
      </c>
      <c r="AC30" s="13">
        <v>25</v>
      </c>
      <c r="AD30" s="153">
        <f t="shared" si="15"/>
        <v>25</v>
      </c>
      <c r="AE30" s="12">
        <f t="shared" si="16"/>
        <v>170206</v>
      </c>
      <c r="AF30" s="22">
        <v>88450</v>
      </c>
      <c r="AG30" s="22">
        <v>81756</v>
      </c>
      <c r="AH30" s="23">
        <f>AF30/AE116*100</f>
        <v>0.80788289104979927</v>
      </c>
      <c r="AI30" s="23">
        <f>AG30/AE116*100</f>
        <v>0.74674136394197155</v>
      </c>
      <c r="AJ30" s="11"/>
      <c r="AL30" s="184"/>
      <c r="AM30" s="70"/>
      <c r="AN30" s="70"/>
      <c r="AO30" s="70"/>
      <c r="AP30" s="70"/>
      <c r="AQ30" s="70"/>
      <c r="AR30" s="64"/>
      <c r="AS30" s="63"/>
      <c r="AT30" s="65"/>
      <c r="AU30" s="65"/>
      <c r="AV30" s="65"/>
      <c r="AW30" s="65"/>
      <c r="AX30" s="65"/>
      <c r="AY30" s="185"/>
    </row>
    <row r="31" spans="1:51" x14ac:dyDescent="0.2">
      <c r="A31" s="13">
        <v>27</v>
      </c>
      <c r="B31" s="11">
        <f t="shared" si="0"/>
        <v>170186</v>
      </c>
      <c r="C31" s="12">
        <f t="shared" si="1"/>
        <v>4595022</v>
      </c>
      <c r="D31" s="12">
        <f t="shared" si="9"/>
        <v>3692052</v>
      </c>
      <c r="E31" s="11">
        <f>IF(AND(B116&gt;=D30,B116&lt;=D31),1,0)</f>
        <v>0</v>
      </c>
      <c r="F31" s="13">
        <f t="shared" si="2"/>
        <v>0</v>
      </c>
      <c r="G31" s="13">
        <f t="shared" si="2"/>
        <v>0</v>
      </c>
      <c r="H31" s="13">
        <f t="shared" si="10"/>
        <v>0</v>
      </c>
      <c r="J31" s="13">
        <v>27</v>
      </c>
      <c r="K31" s="11">
        <f t="shared" si="3"/>
        <v>87532</v>
      </c>
      <c r="L31" s="12">
        <f t="shared" si="4"/>
        <v>2363364</v>
      </c>
      <c r="M31" s="12">
        <f t="shared" si="11"/>
        <v>1915927</v>
      </c>
      <c r="N31" s="11">
        <f>IF(AND(K116&gt;=M30,K116&lt;=M31),1,0)</f>
        <v>0</v>
      </c>
      <c r="O31" s="13">
        <f t="shared" si="5"/>
        <v>0</v>
      </c>
      <c r="P31" s="13">
        <f t="shared" si="5"/>
        <v>0</v>
      </c>
      <c r="Q31" s="13">
        <f t="shared" si="12"/>
        <v>0</v>
      </c>
      <c r="S31" s="13">
        <v>27</v>
      </c>
      <c r="T31" s="11">
        <f t="shared" si="6"/>
        <v>82654</v>
      </c>
      <c r="U31" s="12">
        <f t="shared" si="7"/>
        <v>2231658</v>
      </c>
      <c r="V31" s="12">
        <f t="shared" si="13"/>
        <v>1776125</v>
      </c>
      <c r="W31" s="11">
        <f>IF(AND(T116&gt;=V30,T116&lt;=V31),1,0)</f>
        <v>0</v>
      </c>
      <c r="X31" s="13">
        <f t="shared" si="8"/>
        <v>0</v>
      </c>
      <c r="Y31" s="13">
        <f t="shared" si="8"/>
        <v>0</v>
      </c>
      <c r="Z31" s="13">
        <f t="shared" si="14"/>
        <v>0</v>
      </c>
      <c r="AC31" s="13">
        <v>26</v>
      </c>
      <c r="AD31" s="153">
        <f t="shared" si="15"/>
        <v>25</v>
      </c>
      <c r="AE31" s="12">
        <f t="shared" si="16"/>
        <v>172328</v>
      </c>
      <c r="AF31" s="22">
        <v>88925</v>
      </c>
      <c r="AG31" s="22">
        <v>83403</v>
      </c>
      <c r="AH31" s="23">
        <f>AF31/AE116*100</f>
        <v>0.81222143681858006</v>
      </c>
      <c r="AI31" s="23">
        <f>AG31/AE116*100</f>
        <v>0.76178470053393343</v>
      </c>
      <c r="AJ31" s="11"/>
      <c r="AL31" s="25"/>
      <c r="AM31" s="25"/>
      <c r="AN31" s="25"/>
      <c r="AO31" s="26">
        <f>AF117</f>
        <v>38.455348721638991</v>
      </c>
      <c r="AP31" s="186" t="s">
        <v>20</v>
      </c>
      <c r="AQ31" s="186"/>
      <c r="AR31" s="186"/>
      <c r="AS31" s="186"/>
      <c r="AT31" s="186"/>
      <c r="AU31" s="27">
        <f>AG117</f>
        <v>40.672249446816423</v>
      </c>
      <c r="AX31" s="28"/>
    </row>
    <row r="32" spans="1:51" x14ac:dyDescent="0.2">
      <c r="A32" s="13">
        <v>28</v>
      </c>
      <c r="B32" s="11">
        <f t="shared" si="0"/>
        <v>167965</v>
      </c>
      <c r="C32" s="12">
        <f t="shared" si="1"/>
        <v>4703020</v>
      </c>
      <c r="D32" s="12">
        <f t="shared" si="9"/>
        <v>3860017</v>
      </c>
      <c r="E32" s="11">
        <f>IF(AND(B116&gt;=D31,B116&lt;=D32),1,0)</f>
        <v>0</v>
      </c>
      <c r="F32" s="13">
        <f t="shared" si="2"/>
        <v>0</v>
      </c>
      <c r="G32" s="13">
        <f t="shared" si="2"/>
        <v>0</v>
      </c>
      <c r="H32" s="13">
        <f t="shared" si="10"/>
        <v>0</v>
      </c>
      <c r="J32" s="13">
        <v>28</v>
      </c>
      <c r="K32" s="11">
        <f t="shared" si="3"/>
        <v>86263</v>
      </c>
      <c r="L32" s="12">
        <f t="shared" si="4"/>
        <v>2415364</v>
      </c>
      <c r="M32" s="12">
        <f t="shared" si="11"/>
        <v>2002190</v>
      </c>
      <c r="N32" s="11">
        <f>IF(AND(K116&gt;=M31,K116&lt;=M32),1,0)</f>
        <v>0</v>
      </c>
      <c r="O32" s="13">
        <f t="shared" si="5"/>
        <v>0</v>
      </c>
      <c r="P32" s="13">
        <f t="shared" si="5"/>
        <v>0</v>
      </c>
      <c r="Q32" s="13">
        <f t="shared" si="12"/>
        <v>0</v>
      </c>
      <c r="S32" s="13">
        <v>28</v>
      </c>
      <c r="T32" s="11">
        <f t="shared" si="6"/>
        <v>81702</v>
      </c>
      <c r="U32" s="12">
        <f t="shared" si="7"/>
        <v>2287656</v>
      </c>
      <c r="V32" s="12">
        <f t="shared" si="13"/>
        <v>1857827</v>
      </c>
      <c r="W32" s="11">
        <f>IF(AND(T116&gt;=V31,T116&lt;=V32),1,0)</f>
        <v>0</v>
      </c>
      <c r="X32" s="13">
        <f t="shared" si="8"/>
        <v>0</v>
      </c>
      <c r="Y32" s="13">
        <f t="shared" si="8"/>
        <v>0</v>
      </c>
      <c r="Z32" s="13">
        <f t="shared" si="14"/>
        <v>0</v>
      </c>
      <c r="AC32" s="13">
        <v>27</v>
      </c>
      <c r="AD32" s="153">
        <f t="shared" si="15"/>
        <v>25</v>
      </c>
      <c r="AE32" s="12">
        <f t="shared" si="16"/>
        <v>170186</v>
      </c>
      <c r="AF32" s="22">
        <v>87532</v>
      </c>
      <c r="AG32" s="22">
        <v>82654</v>
      </c>
      <c r="AH32" s="23">
        <f>AF32/AE116*100</f>
        <v>0.79949808049034521</v>
      </c>
      <c r="AI32" s="23">
        <f>AG32/AE116*100</f>
        <v>0.7549434988901087</v>
      </c>
      <c r="AJ32" s="11"/>
      <c r="AL32" s="25"/>
      <c r="AM32" s="25"/>
      <c r="AN32" s="25"/>
      <c r="AO32" s="25"/>
      <c r="AP32" s="25"/>
      <c r="AQ32" s="187">
        <f>AE117</f>
        <v>39.574717927909987</v>
      </c>
      <c r="AR32" s="186"/>
      <c r="AS32" s="186"/>
    </row>
    <row r="33" spans="1:52" x14ac:dyDescent="0.2">
      <c r="A33" s="13">
        <v>29</v>
      </c>
      <c r="B33" s="11">
        <f t="shared" si="0"/>
        <v>168374</v>
      </c>
      <c r="C33" s="12">
        <f t="shared" si="1"/>
        <v>4882846</v>
      </c>
      <c r="D33" s="12">
        <f t="shared" si="9"/>
        <v>4028391</v>
      </c>
      <c r="E33" s="11">
        <f>IF(AND(B116&gt;=D32,B116&lt;=D33),1,0)</f>
        <v>0</v>
      </c>
      <c r="F33" s="13">
        <f t="shared" si="2"/>
        <v>0</v>
      </c>
      <c r="G33" s="13">
        <f t="shared" si="2"/>
        <v>0</v>
      </c>
      <c r="H33" s="13">
        <f t="shared" si="10"/>
        <v>0</v>
      </c>
      <c r="J33" s="13">
        <v>29</v>
      </c>
      <c r="K33" s="11">
        <f t="shared" si="3"/>
        <v>86411</v>
      </c>
      <c r="L33" s="12">
        <f t="shared" si="4"/>
        <v>2505919</v>
      </c>
      <c r="M33" s="12">
        <f t="shared" si="11"/>
        <v>2088601</v>
      </c>
      <c r="N33" s="11">
        <f>IF(AND(K116&gt;=M32,K116&lt;=M33),1,0)</f>
        <v>0</v>
      </c>
      <c r="O33" s="13">
        <f t="shared" si="5"/>
        <v>0</v>
      </c>
      <c r="P33" s="13">
        <f t="shared" si="5"/>
        <v>0</v>
      </c>
      <c r="Q33" s="13">
        <f t="shared" si="12"/>
        <v>0</v>
      </c>
      <c r="S33" s="13">
        <v>29</v>
      </c>
      <c r="T33" s="11">
        <f t="shared" si="6"/>
        <v>81963</v>
      </c>
      <c r="U33" s="12">
        <f t="shared" si="7"/>
        <v>2376927</v>
      </c>
      <c r="V33" s="12">
        <f t="shared" si="13"/>
        <v>1939790</v>
      </c>
      <c r="W33" s="11">
        <f>IF(AND(T116&gt;=V32,T116&lt;=V33),1,0)</f>
        <v>0</v>
      </c>
      <c r="X33" s="13">
        <f t="shared" si="8"/>
        <v>0</v>
      </c>
      <c r="Y33" s="13">
        <f t="shared" si="8"/>
        <v>0</v>
      </c>
      <c r="Z33" s="13">
        <f t="shared" si="14"/>
        <v>0</v>
      </c>
      <c r="AC33" s="13">
        <v>28</v>
      </c>
      <c r="AD33" s="153">
        <f t="shared" si="15"/>
        <v>25</v>
      </c>
      <c r="AE33" s="12">
        <f t="shared" si="16"/>
        <v>167965</v>
      </c>
      <c r="AF33" s="22">
        <v>86263</v>
      </c>
      <c r="AG33" s="22">
        <v>81702</v>
      </c>
      <c r="AH33" s="23">
        <f>AF33/AE116*100</f>
        <v>0.78790731295227623</v>
      </c>
      <c r="AI33" s="23">
        <f>AG33/AE116*100</f>
        <v>0.74624813979141547</v>
      </c>
      <c r="AJ33" s="11"/>
      <c r="AL33" s="25"/>
      <c r="AM33" s="25"/>
      <c r="AN33" s="25"/>
      <c r="AO33" s="26">
        <f>AF118</f>
        <v>37.004706595819208</v>
      </c>
      <c r="AP33" s="186" t="s">
        <v>21</v>
      </c>
      <c r="AQ33" s="186"/>
      <c r="AR33" s="186"/>
      <c r="AS33" s="186"/>
      <c r="AT33" s="186"/>
      <c r="AU33" s="27">
        <f>AG118</f>
        <v>40.000559877416315</v>
      </c>
    </row>
    <row r="34" spans="1:52" x14ac:dyDescent="0.2">
      <c r="A34" s="13">
        <v>30</v>
      </c>
      <c r="B34" s="11">
        <f t="shared" si="0"/>
        <v>172531</v>
      </c>
      <c r="C34" s="12">
        <f t="shared" si="1"/>
        <v>5175930</v>
      </c>
      <c r="D34" s="12">
        <f t="shared" si="9"/>
        <v>4200922</v>
      </c>
      <c r="E34" s="11">
        <f>IF(AND(B116&gt;=D33,B116&lt;=D34),1,0)</f>
        <v>0</v>
      </c>
      <c r="F34" s="13">
        <f t="shared" si="2"/>
        <v>0</v>
      </c>
      <c r="G34" s="13">
        <f t="shared" si="2"/>
        <v>0</v>
      </c>
      <c r="H34" s="13">
        <f t="shared" si="10"/>
        <v>0</v>
      </c>
      <c r="J34" s="13">
        <v>30</v>
      </c>
      <c r="K34" s="11">
        <f t="shared" si="3"/>
        <v>88693</v>
      </c>
      <c r="L34" s="12">
        <f t="shared" si="4"/>
        <v>2660790</v>
      </c>
      <c r="M34" s="12">
        <f t="shared" si="11"/>
        <v>2177294</v>
      </c>
      <c r="N34" s="11">
        <f>IF(AND(K116&gt;=M33,K116&lt;=M34),1,0)</f>
        <v>0</v>
      </c>
      <c r="O34" s="13">
        <f t="shared" si="5"/>
        <v>0</v>
      </c>
      <c r="P34" s="13">
        <f t="shared" si="5"/>
        <v>0</v>
      </c>
      <c r="Q34" s="13">
        <f t="shared" si="12"/>
        <v>0</v>
      </c>
      <c r="S34" s="13">
        <v>30</v>
      </c>
      <c r="T34" s="11">
        <f t="shared" si="6"/>
        <v>83838</v>
      </c>
      <c r="U34" s="12">
        <f t="shared" si="7"/>
        <v>2515140</v>
      </c>
      <c r="V34" s="12">
        <f t="shared" si="13"/>
        <v>2023628</v>
      </c>
      <c r="W34" s="11">
        <f>IF(AND(T116&gt;=V33,T116&lt;=V34),1,0)</f>
        <v>0</v>
      </c>
      <c r="X34" s="13">
        <f t="shared" si="8"/>
        <v>0</v>
      </c>
      <c r="Y34" s="13">
        <f t="shared" si="8"/>
        <v>0</v>
      </c>
      <c r="Z34" s="13">
        <f t="shared" si="14"/>
        <v>0</v>
      </c>
      <c r="AC34" s="13">
        <v>29</v>
      </c>
      <c r="AD34" s="153">
        <f t="shared" si="15"/>
        <v>25</v>
      </c>
      <c r="AE34" s="12">
        <f t="shared" si="16"/>
        <v>168374</v>
      </c>
      <c r="AF34" s="22">
        <v>86411</v>
      </c>
      <c r="AG34" s="22">
        <v>81963</v>
      </c>
      <c r="AH34" s="23">
        <f>AF34/AE116*100</f>
        <v>0.78925911247602276</v>
      </c>
      <c r="AI34" s="23">
        <f>AG34/AE116*100</f>
        <v>0.74863205651910336</v>
      </c>
      <c r="AJ34" s="11"/>
      <c r="AL34" s="25"/>
      <c r="AM34" s="25"/>
      <c r="AN34" s="25"/>
      <c r="AO34" s="26"/>
      <c r="AP34" s="25"/>
      <c r="AQ34" s="187">
        <f>AE118</f>
        <v>38.015534430414185</v>
      </c>
      <c r="AR34" s="186"/>
      <c r="AS34" s="186"/>
      <c r="AU34" s="27"/>
    </row>
    <row r="35" spans="1:52" x14ac:dyDescent="0.2">
      <c r="A35" s="13">
        <v>31</v>
      </c>
      <c r="B35" s="11">
        <f t="shared" si="0"/>
        <v>173951</v>
      </c>
      <c r="C35" s="12">
        <f t="shared" si="1"/>
        <v>5392481</v>
      </c>
      <c r="D35" s="12">
        <f t="shared" si="9"/>
        <v>4374873</v>
      </c>
      <c r="E35" s="11">
        <f>IF(AND(B116&gt;=D34,B116&lt;=D35),1,0)</f>
        <v>0</v>
      </c>
      <c r="F35" s="13">
        <f t="shared" si="2"/>
        <v>0</v>
      </c>
      <c r="G35" s="13">
        <f t="shared" si="2"/>
        <v>0</v>
      </c>
      <c r="H35" s="13">
        <f t="shared" si="10"/>
        <v>0</v>
      </c>
      <c r="J35" s="13">
        <v>31</v>
      </c>
      <c r="K35" s="11">
        <f t="shared" si="3"/>
        <v>89015</v>
      </c>
      <c r="L35" s="12">
        <f t="shared" si="4"/>
        <v>2759465</v>
      </c>
      <c r="M35" s="12">
        <f t="shared" si="11"/>
        <v>2266309</v>
      </c>
      <c r="N35" s="11">
        <f>IF(AND(K116&gt;=M34,K116&lt;=M35),1,0)</f>
        <v>0</v>
      </c>
      <c r="O35" s="13">
        <f t="shared" si="5"/>
        <v>0</v>
      </c>
      <c r="P35" s="13">
        <f t="shared" si="5"/>
        <v>0</v>
      </c>
      <c r="Q35" s="13">
        <f t="shared" si="12"/>
        <v>0</v>
      </c>
      <c r="S35" s="13">
        <v>31</v>
      </c>
      <c r="T35" s="11">
        <f t="shared" si="6"/>
        <v>84936</v>
      </c>
      <c r="U35" s="12">
        <f t="shared" si="7"/>
        <v>2633016</v>
      </c>
      <c r="V35" s="12">
        <f t="shared" si="13"/>
        <v>2108564</v>
      </c>
      <c r="W35" s="11">
        <f>IF(AND(T116&gt;=V34,T116&lt;=V35),1,0)</f>
        <v>0</v>
      </c>
      <c r="X35" s="13">
        <f t="shared" si="8"/>
        <v>0</v>
      </c>
      <c r="Y35" s="13">
        <f t="shared" si="8"/>
        <v>0</v>
      </c>
      <c r="Z35" s="13">
        <f t="shared" si="14"/>
        <v>0</v>
      </c>
      <c r="AC35" s="13">
        <v>30</v>
      </c>
      <c r="AD35" s="153">
        <f t="shared" si="15"/>
        <v>30</v>
      </c>
      <c r="AE35" s="12">
        <f t="shared" si="16"/>
        <v>172531</v>
      </c>
      <c r="AF35" s="22">
        <v>88693</v>
      </c>
      <c r="AG35" s="22">
        <v>83838</v>
      </c>
      <c r="AH35" s="23">
        <f>AF35/AE116*100</f>
        <v>0.8101023997273018</v>
      </c>
      <c r="AI35" s="23">
        <f>AG35/AE116*100</f>
        <v>0.76575789508007996</v>
      </c>
      <c r="AJ35" s="11"/>
      <c r="AL35" s="25"/>
      <c r="AM35" s="25"/>
      <c r="AN35" s="25"/>
      <c r="AO35" s="26">
        <f>AF120</f>
        <v>44.813624393676228</v>
      </c>
      <c r="AP35" s="188" t="s">
        <v>22</v>
      </c>
      <c r="AQ35" s="188"/>
      <c r="AR35" s="188"/>
      <c r="AS35" s="188"/>
      <c r="AT35" s="188"/>
      <c r="AU35" s="27">
        <f>AG120</f>
        <v>49.157095657752429</v>
      </c>
    </row>
    <row r="36" spans="1:52" x14ac:dyDescent="0.2">
      <c r="A36" s="13">
        <v>32</v>
      </c>
      <c r="B36" s="11">
        <f t="shared" si="0"/>
        <v>172214</v>
      </c>
      <c r="C36" s="12">
        <f t="shared" si="1"/>
        <v>5510848</v>
      </c>
      <c r="D36" s="12">
        <f t="shared" si="9"/>
        <v>4547087</v>
      </c>
      <c r="E36" s="11">
        <f>IF(AND(B116&gt;=D35,B116&lt;=D36),1,0)</f>
        <v>0</v>
      </c>
      <c r="F36" s="13">
        <f t="shared" si="2"/>
        <v>0</v>
      </c>
      <c r="G36" s="13">
        <f t="shared" si="2"/>
        <v>0</v>
      </c>
      <c r="H36" s="13">
        <f t="shared" si="10"/>
        <v>0</v>
      </c>
      <c r="J36" s="13">
        <v>32</v>
      </c>
      <c r="K36" s="11">
        <f t="shared" si="3"/>
        <v>87420</v>
      </c>
      <c r="L36" s="12">
        <f t="shared" si="4"/>
        <v>2797440</v>
      </c>
      <c r="M36" s="12">
        <f t="shared" si="11"/>
        <v>2353729</v>
      </c>
      <c r="N36" s="11">
        <f>IF(AND(K116&gt;=M35,K116&lt;=M36),1,0)</f>
        <v>0</v>
      </c>
      <c r="O36" s="13">
        <f t="shared" si="5"/>
        <v>0</v>
      </c>
      <c r="P36" s="13">
        <f t="shared" si="5"/>
        <v>0</v>
      </c>
      <c r="Q36" s="13">
        <f t="shared" si="12"/>
        <v>0</v>
      </c>
      <c r="S36" s="13">
        <v>32</v>
      </c>
      <c r="T36" s="11">
        <f t="shared" si="6"/>
        <v>84794</v>
      </c>
      <c r="U36" s="12">
        <f t="shared" si="7"/>
        <v>2713408</v>
      </c>
      <c r="V36" s="12">
        <f t="shared" si="13"/>
        <v>2193358</v>
      </c>
      <c r="W36" s="11">
        <f>IF(AND(T116&gt;=V35,T116&lt;=V36),1,0)</f>
        <v>0</v>
      </c>
      <c r="X36" s="13">
        <f t="shared" si="8"/>
        <v>0</v>
      </c>
      <c r="Y36" s="13">
        <f t="shared" si="8"/>
        <v>0</v>
      </c>
      <c r="Z36" s="13">
        <f t="shared" si="14"/>
        <v>0</v>
      </c>
      <c r="AC36" s="13">
        <v>31</v>
      </c>
      <c r="AD36" s="153">
        <f t="shared" si="15"/>
        <v>30</v>
      </c>
      <c r="AE36" s="12">
        <f t="shared" si="16"/>
        <v>173951</v>
      </c>
      <c r="AF36" s="22">
        <v>89015</v>
      </c>
      <c r="AG36" s="22">
        <v>84936</v>
      </c>
      <c r="AH36" s="23">
        <f>AF36/AE116*100</f>
        <v>0.81304347706950697</v>
      </c>
      <c r="AI36" s="23">
        <f>AG36/AE116*100</f>
        <v>0.77578678614138785</v>
      </c>
      <c r="AJ36" s="11"/>
      <c r="AL36" s="25"/>
      <c r="AM36" s="25"/>
      <c r="AN36" s="25"/>
      <c r="AO36" s="26"/>
      <c r="AP36" s="25"/>
      <c r="AQ36" s="187">
        <f>AE120</f>
        <v>46.974663463364685</v>
      </c>
      <c r="AR36" s="186"/>
      <c r="AS36" s="186"/>
      <c r="AU36" s="27"/>
    </row>
    <row r="37" spans="1:52" x14ac:dyDescent="0.2">
      <c r="A37" s="13">
        <v>33</v>
      </c>
      <c r="B37" s="11">
        <f t="shared" si="0"/>
        <v>175302</v>
      </c>
      <c r="C37" s="12">
        <f t="shared" si="1"/>
        <v>5784966</v>
      </c>
      <c r="D37" s="12">
        <f t="shared" si="9"/>
        <v>4722389</v>
      </c>
      <c r="E37" s="11">
        <f>IF(AND(B116&gt;=D36,B116&lt;=D37),1,0)</f>
        <v>0</v>
      </c>
      <c r="F37" s="13">
        <f t="shared" si="2"/>
        <v>0</v>
      </c>
      <c r="G37" s="13">
        <f t="shared" si="2"/>
        <v>0</v>
      </c>
      <c r="H37" s="13">
        <f t="shared" si="10"/>
        <v>0</v>
      </c>
      <c r="J37" s="13">
        <v>33</v>
      </c>
      <c r="K37" s="11">
        <f t="shared" si="3"/>
        <v>88508</v>
      </c>
      <c r="L37" s="12">
        <f t="shared" si="4"/>
        <v>2920764</v>
      </c>
      <c r="M37" s="12">
        <f t="shared" si="11"/>
        <v>2442237</v>
      </c>
      <c r="N37" s="11">
        <f>IF(AND(K116&gt;=M36,K116&lt;=M37),1,0)</f>
        <v>0</v>
      </c>
      <c r="O37" s="13">
        <f t="shared" si="5"/>
        <v>0</v>
      </c>
      <c r="P37" s="13">
        <f t="shared" si="5"/>
        <v>0</v>
      </c>
      <c r="Q37" s="13">
        <f t="shared" si="12"/>
        <v>0</v>
      </c>
      <c r="S37" s="13">
        <v>33</v>
      </c>
      <c r="T37" s="11">
        <f t="shared" si="6"/>
        <v>86794</v>
      </c>
      <c r="U37" s="12">
        <f t="shared" si="7"/>
        <v>2864202</v>
      </c>
      <c r="V37" s="12">
        <f t="shared" si="13"/>
        <v>2280152</v>
      </c>
      <c r="W37" s="11">
        <f>IF(AND(T116&gt;=V36,T116&lt;=V37),1,0)</f>
        <v>0</v>
      </c>
      <c r="X37" s="13">
        <f t="shared" si="8"/>
        <v>0</v>
      </c>
      <c r="Y37" s="13">
        <f t="shared" si="8"/>
        <v>0</v>
      </c>
      <c r="Z37" s="13">
        <f t="shared" si="14"/>
        <v>0</v>
      </c>
      <c r="AC37" s="13">
        <v>32</v>
      </c>
      <c r="AD37" s="153">
        <f t="shared" si="15"/>
        <v>30</v>
      </c>
      <c r="AE37" s="12">
        <f t="shared" si="16"/>
        <v>172214</v>
      </c>
      <c r="AF37" s="22">
        <v>87420</v>
      </c>
      <c r="AG37" s="22">
        <v>84794</v>
      </c>
      <c r="AH37" s="23">
        <f>AF37/AE116*100</f>
        <v>0.7984750970669694</v>
      </c>
      <c r="AI37" s="23">
        <f>AG37/AE116*100</f>
        <v>0.77448978930103651</v>
      </c>
      <c r="AJ37" s="11"/>
      <c r="AL37" s="4"/>
      <c r="AM37" s="25"/>
      <c r="AN37" s="25"/>
      <c r="AO37" s="26">
        <f>AF121</f>
        <v>15.35691563413166</v>
      </c>
      <c r="AP37" s="188" t="s">
        <v>23</v>
      </c>
      <c r="AQ37" s="188"/>
      <c r="AR37" s="188"/>
      <c r="AS37" s="188"/>
      <c r="AT37" s="188"/>
      <c r="AU37" s="27">
        <f>AG121</f>
        <v>18.609612823947451</v>
      </c>
    </row>
    <row r="38" spans="1:52" x14ac:dyDescent="0.2">
      <c r="A38" s="13">
        <v>34</v>
      </c>
      <c r="B38" s="11">
        <f t="shared" si="0"/>
        <v>174248</v>
      </c>
      <c r="C38" s="12">
        <f t="shared" si="1"/>
        <v>5924432</v>
      </c>
      <c r="D38" s="12">
        <f t="shared" si="9"/>
        <v>4896637</v>
      </c>
      <c r="E38" s="11">
        <f>IF(AND(B116&gt;=D37,B116&lt;=D38),1,0)</f>
        <v>0</v>
      </c>
      <c r="F38" s="13">
        <f t="shared" si="2"/>
        <v>0</v>
      </c>
      <c r="G38" s="13">
        <f t="shared" si="2"/>
        <v>0</v>
      </c>
      <c r="H38" s="13">
        <f t="shared" si="10"/>
        <v>0</v>
      </c>
      <c r="J38" s="13">
        <v>34</v>
      </c>
      <c r="K38" s="11">
        <f t="shared" si="3"/>
        <v>87883</v>
      </c>
      <c r="L38" s="12">
        <f t="shared" si="4"/>
        <v>2988022</v>
      </c>
      <c r="M38" s="12">
        <f t="shared" si="11"/>
        <v>2530120</v>
      </c>
      <c r="N38" s="11">
        <f>IF(AND(K116&gt;=M37,K116&lt;=M38),1,0)</f>
        <v>0</v>
      </c>
      <c r="O38" s="13">
        <f t="shared" si="5"/>
        <v>0</v>
      </c>
      <c r="P38" s="13">
        <f t="shared" si="5"/>
        <v>0</v>
      </c>
      <c r="Q38" s="13">
        <f t="shared" si="12"/>
        <v>0</v>
      </c>
      <c r="S38" s="13">
        <v>34</v>
      </c>
      <c r="T38" s="11">
        <f t="shared" si="6"/>
        <v>86365</v>
      </c>
      <c r="U38" s="12">
        <f t="shared" si="7"/>
        <v>2936410</v>
      </c>
      <c r="V38" s="12">
        <f t="shared" si="13"/>
        <v>2366517</v>
      </c>
      <c r="W38" s="11">
        <f>IF(AND(T116&gt;=V37,T116&lt;=V38),1,0)</f>
        <v>0</v>
      </c>
      <c r="X38" s="13">
        <f t="shared" si="8"/>
        <v>0</v>
      </c>
      <c r="Y38" s="13">
        <f t="shared" si="8"/>
        <v>0</v>
      </c>
      <c r="Z38" s="13">
        <f t="shared" si="14"/>
        <v>0</v>
      </c>
      <c r="AC38" s="13">
        <v>33</v>
      </c>
      <c r="AD38" s="153">
        <f t="shared" si="15"/>
        <v>30</v>
      </c>
      <c r="AE38" s="12">
        <f t="shared" si="16"/>
        <v>175302</v>
      </c>
      <c r="AF38" s="22">
        <v>88508</v>
      </c>
      <c r="AG38" s="22">
        <v>86794</v>
      </c>
      <c r="AH38" s="23">
        <f>AF38/AE116*100</f>
        <v>0.80841265032261889</v>
      </c>
      <c r="AI38" s="23">
        <f>AG38/AE116*100</f>
        <v>0.79275735043274476</v>
      </c>
      <c r="AJ38" s="11"/>
      <c r="AL38" s="4"/>
      <c r="AM38" s="25"/>
      <c r="AN38" s="25"/>
      <c r="AO38" s="25"/>
      <c r="AP38" s="189">
        <f>AE121</f>
        <v>16.999284654202498</v>
      </c>
      <c r="AQ38" s="189"/>
      <c r="AR38" s="189"/>
      <c r="AS38" s="189"/>
      <c r="AT38" s="189"/>
    </row>
    <row r="39" spans="1:52" x14ac:dyDescent="0.2">
      <c r="A39" s="13">
        <v>35</v>
      </c>
      <c r="B39" s="11">
        <f t="shared" si="0"/>
        <v>168662</v>
      </c>
      <c r="C39" s="12">
        <f t="shared" si="1"/>
        <v>5903170</v>
      </c>
      <c r="D39" s="12">
        <f t="shared" si="9"/>
        <v>5065299</v>
      </c>
      <c r="E39" s="11">
        <f>IF(AND(B116&gt;=D38,B116&lt;=D39),1,0)</f>
        <v>0</v>
      </c>
      <c r="F39" s="13">
        <f t="shared" si="2"/>
        <v>0</v>
      </c>
      <c r="G39" s="13">
        <f t="shared" si="2"/>
        <v>0</v>
      </c>
      <c r="H39" s="13">
        <f t="shared" si="10"/>
        <v>0</v>
      </c>
      <c r="J39" s="13">
        <v>35</v>
      </c>
      <c r="K39" s="11">
        <f t="shared" si="3"/>
        <v>85203</v>
      </c>
      <c r="L39" s="12">
        <f t="shared" si="4"/>
        <v>2982105</v>
      </c>
      <c r="M39" s="12">
        <f t="shared" si="11"/>
        <v>2615323</v>
      </c>
      <c r="N39" s="11">
        <f>IF(AND(K116&gt;=M38,K116&lt;=M39),1,0)</f>
        <v>0</v>
      </c>
      <c r="O39" s="13">
        <f t="shared" si="5"/>
        <v>0</v>
      </c>
      <c r="P39" s="13">
        <f>N39*K39</f>
        <v>0</v>
      </c>
      <c r="Q39" s="13">
        <f>M38*N39</f>
        <v>0</v>
      </c>
      <c r="S39" s="13">
        <v>35</v>
      </c>
      <c r="T39" s="11">
        <f t="shared" si="6"/>
        <v>83459</v>
      </c>
      <c r="U39" s="12">
        <f t="shared" si="7"/>
        <v>2921065</v>
      </c>
      <c r="V39" s="12">
        <f t="shared" si="13"/>
        <v>2449976</v>
      </c>
      <c r="W39" s="11">
        <f>IF(AND(T116&gt;=V38,T116&lt;=V39),1,0)</f>
        <v>0</v>
      </c>
      <c r="X39" s="13">
        <f t="shared" si="8"/>
        <v>0</v>
      </c>
      <c r="Y39" s="13">
        <f t="shared" si="8"/>
        <v>0</v>
      </c>
      <c r="Z39" s="13">
        <f t="shared" si="14"/>
        <v>0</v>
      </c>
      <c r="AC39" s="13">
        <v>34</v>
      </c>
      <c r="AD39" s="153">
        <f t="shared" si="15"/>
        <v>30</v>
      </c>
      <c r="AE39" s="12">
        <f t="shared" si="16"/>
        <v>174248</v>
      </c>
      <c r="AF39" s="22">
        <v>87883</v>
      </c>
      <c r="AG39" s="22">
        <v>86365</v>
      </c>
      <c r="AH39" s="23">
        <f>AF39/AE116*100</f>
        <v>0.80270403746896002</v>
      </c>
      <c r="AI39" s="23">
        <f>AG39/AE116*100</f>
        <v>0.78883895856999342</v>
      </c>
      <c r="AJ39" s="11"/>
      <c r="AL39" s="4"/>
      <c r="AM39" s="24"/>
      <c r="AN39" s="24"/>
      <c r="AO39" s="24"/>
      <c r="AP39" s="29"/>
      <c r="AQ39" s="24"/>
    </row>
    <row r="40" spans="1:52" x14ac:dyDescent="0.2">
      <c r="A40" s="13">
        <v>36</v>
      </c>
      <c r="B40" s="11">
        <f t="shared" si="0"/>
        <v>162113</v>
      </c>
      <c r="C40" s="12">
        <f t="shared" si="1"/>
        <v>5836068</v>
      </c>
      <c r="D40" s="12">
        <f t="shared" si="9"/>
        <v>5227412</v>
      </c>
      <c r="E40" s="11">
        <f>IF(AND(B116&gt;=D39,B116&lt;=D40),1,0)</f>
        <v>0</v>
      </c>
      <c r="F40" s="13">
        <f t="shared" si="2"/>
        <v>0</v>
      </c>
      <c r="G40" s="13">
        <f>E40*B40</f>
        <v>0</v>
      </c>
      <c r="H40" s="13">
        <f>D39*E40</f>
        <v>0</v>
      </c>
      <c r="J40" s="13">
        <v>36</v>
      </c>
      <c r="K40" s="11">
        <f t="shared" si="3"/>
        <v>81547</v>
      </c>
      <c r="L40" s="12">
        <f t="shared" si="4"/>
        <v>2935692</v>
      </c>
      <c r="M40" s="12">
        <f t="shared" si="11"/>
        <v>2696870</v>
      </c>
      <c r="N40" s="11">
        <f>IF(AND(K116&gt;=M39,K116&lt;=M40),1,0)</f>
        <v>0</v>
      </c>
      <c r="O40" s="13">
        <f t="shared" si="5"/>
        <v>0</v>
      </c>
      <c r="P40" s="13">
        <f t="shared" si="5"/>
        <v>0</v>
      </c>
      <c r="Q40" s="13">
        <f t="shared" si="12"/>
        <v>0</v>
      </c>
      <c r="S40" s="13">
        <v>36</v>
      </c>
      <c r="T40" s="11">
        <f t="shared" si="6"/>
        <v>80566</v>
      </c>
      <c r="U40" s="12">
        <f t="shared" si="7"/>
        <v>2900376</v>
      </c>
      <c r="V40" s="12">
        <f t="shared" si="13"/>
        <v>2530542</v>
      </c>
      <c r="W40" s="11">
        <f>IF(AND(T116&gt;=V39,T116&lt;=V40),1,0)</f>
        <v>0</v>
      </c>
      <c r="X40" s="13">
        <f t="shared" si="8"/>
        <v>0</v>
      </c>
      <c r="Y40" s="13">
        <f t="shared" si="8"/>
        <v>0</v>
      </c>
      <c r="Z40" s="13">
        <f t="shared" si="14"/>
        <v>0</v>
      </c>
      <c r="AC40" s="13">
        <v>35</v>
      </c>
      <c r="AD40" s="153">
        <f t="shared" si="15"/>
        <v>35</v>
      </c>
      <c r="AE40" s="12">
        <f t="shared" si="16"/>
        <v>168662</v>
      </c>
      <c r="AF40" s="22">
        <v>85203</v>
      </c>
      <c r="AG40" s="22">
        <v>83459</v>
      </c>
      <c r="AH40" s="23">
        <f>AF40/AE116*100</f>
        <v>0.77822550555247094</v>
      </c>
      <c r="AI40" s="23">
        <f>AG40/AE116*100</f>
        <v>0.76229619224562117</v>
      </c>
      <c r="AJ40" s="11"/>
      <c r="AL40" s="4"/>
      <c r="AM40" s="25"/>
      <c r="AN40" s="28"/>
      <c r="AO40" s="30"/>
      <c r="AP40" s="25"/>
      <c r="AQ40" s="25"/>
    </row>
    <row r="41" spans="1:52" x14ac:dyDescent="0.2">
      <c r="A41" s="13">
        <v>37</v>
      </c>
      <c r="B41" s="11">
        <f t="shared" si="0"/>
        <v>156668</v>
      </c>
      <c r="C41" s="12">
        <f t="shared" si="1"/>
        <v>5796716</v>
      </c>
      <c r="D41" s="12">
        <f t="shared" si="9"/>
        <v>5384080</v>
      </c>
      <c r="E41" s="11">
        <f>IF(AND(B116&gt;=D40,B116&lt;=D41),1,0)</f>
        <v>0</v>
      </c>
      <c r="F41" s="13">
        <f t="shared" si="2"/>
        <v>0</v>
      </c>
      <c r="G41" s="13">
        <f t="shared" si="2"/>
        <v>0</v>
      </c>
      <c r="H41" s="13">
        <f t="shared" si="10"/>
        <v>0</v>
      </c>
      <c r="J41" s="13">
        <v>37</v>
      </c>
      <c r="K41" s="11">
        <f t="shared" si="3"/>
        <v>78392</v>
      </c>
      <c r="L41" s="12">
        <f t="shared" si="4"/>
        <v>2900504</v>
      </c>
      <c r="M41" s="12">
        <f t="shared" si="11"/>
        <v>2775262</v>
      </c>
      <c r="N41" s="11">
        <f>IF(AND(K116&gt;=M40,K116&lt;=M41),1,0)</f>
        <v>1</v>
      </c>
      <c r="O41" s="13">
        <f t="shared" si="5"/>
        <v>37</v>
      </c>
      <c r="P41" s="13">
        <f t="shared" si="5"/>
        <v>2900504</v>
      </c>
      <c r="Q41" s="13">
        <f t="shared" si="12"/>
        <v>2696870</v>
      </c>
      <c r="S41" s="13">
        <v>37</v>
      </c>
      <c r="T41" s="11">
        <f t="shared" si="6"/>
        <v>78276</v>
      </c>
      <c r="U41" s="12">
        <f t="shared" si="7"/>
        <v>2896212</v>
      </c>
      <c r="V41" s="12">
        <f t="shared" si="13"/>
        <v>2608818</v>
      </c>
      <c r="W41" s="11">
        <f>IF(AND(T116&gt;=V40,T116&lt;=V41),1,0)</f>
        <v>0</v>
      </c>
      <c r="X41" s="13">
        <f t="shared" si="8"/>
        <v>0</v>
      </c>
      <c r="Y41" s="13">
        <f>W41*T41</f>
        <v>0</v>
      </c>
      <c r="Z41" s="13">
        <f>V40*W41</f>
        <v>0</v>
      </c>
      <c r="AC41" s="13">
        <v>36</v>
      </c>
      <c r="AD41" s="153">
        <f t="shared" si="15"/>
        <v>35</v>
      </c>
      <c r="AE41" s="12">
        <f t="shared" si="16"/>
        <v>162113</v>
      </c>
      <c r="AF41" s="22">
        <v>81547</v>
      </c>
      <c r="AG41" s="22">
        <v>80566</v>
      </c>
      <c r="AH41" s="23">
        <f>AF41/AE116*100</f>
        <v>0.74483240380370819</v>
      </c>
      <c r="AI41" s="23">
        <f>AG41/AE116*100</f>
        <v>0.7358721650686052</v>
      </c>
      <c r="AJ41" s="11"/>
      <c r="AL41" s="4"/>
    </row>
    <row r="42" spans="1:52" x14ac:dyDescent="0.2">
      <c r="A42" s="13">
        <v>38</v>
      </c>
      <c r="B42" s="11">
        <f t="shared" si="0"/>
        <v>153978</v>
      </c>
      <c r="C42" s="12">
        <f t="shared" si="1"/>
        <v>5851164</v>
      </c>
      <c r="D42" s="12">
        <f t="shared" si="9"/>
        <v>5538058</v>
      </c>
      <c r="E42" s="11">
        <f>IF(AND(B116&gt;=D41,B116&lt;=D42),1,0)</f>
        <v>1</v>
      </c>
      <c r="F42" s="13">
        <f t="shared" si="2"/>
        <v>38</v>
      </c>
      <c r="G42" s="13">
        <f t="shared" si="2"/>
        <v>5851164</v>
      </c>
      <c r="H42" s="13">
        <f t="shared" si="10"/>
        <v>5384080</v>
      </c>
      <c r="J42" s="13">
        <v>38</v>
      </c>
      <c r="K42" s="11">
        <f t="shared" si="3"/>
        <v>76736</v>
      </c>
      <c r="L42" s="12">
        <f t="shared" si="4"/>
        <v>2915968</v>
      </c>
      <c r="M42" s="12">
        <f t="shared" si="11"/>
        <v>2851998</v>
      </c>
      <c r="N42" s="11">
        <f>IF(AND(K116&gt;=M41,K116&lt;=M42),1,0)</f>
        <v>0</v>
      </c>
      <c r="O42" s="13">
        <f t="shared" si="5"/>
        <v>0</v>
      </c>
      <c r="P42" s="13">
        <f t="shared" si="5"/>
        <v>0</v>
      </c>
      <c r="Q42" s="13">
        <f t="shared" si="12"/>
        <v>0</v>
      </c>
      <c r="S42" s="13">
        <v>38</v>
      </c>
      <c r="T42" s="11">
        <f t="shared" si="6"/>
        <v>77242</v>
      </c>
      <c r="U42" s="12">
        <f t="shared" si="7"/>
        <v>2935196</v>
      </c>
      <c r="V42" s="12">
        <f t="shared" si="13"/>
        <v>2686060</v>
      </c>
      <c r="W42" s="11">
        <f>IF(AND(T116&gt;=V41,T116&lt;=V42),1,0)</f>
        <v>0</v>
      </c>
      <c r="X42" s="13">
        <f t="shared" si="8"/>
        <v>0</v>
      </c>
      <c r="Y42" s="13">
        <f t="shared" si="8"/>
        <v>0</v>
      </c>
      <c r="Z42" s="13">
        <f t="shared" si="14"/>
        <v>0</v>
      </c>
      <c r="AC42" s="13">
        <v>37</v>
      </c>
      <c r="AD42" s="153">
        <f t="shared" si="15"/>
        <v>35</v>
      </c>
      <c r="AE42" s="12">
        <f t="shared" si="16"/>
        <v>156668</v>
      </c>
      <c r="AF42" s="22">
        <v>78392</v>
      </c>
      <c r="AG42" s="22">
        <v>78276</v>
      </c>
      <c r="AH42" s="23">
        <f>AF42/AE116*100</f>
        <v>0.71601532611843832</v>
      </c>
      <c r="AI42" s="23">
        <f>AG42/AE116*100</f>
        <v>0.7149558075727992</v>
      </c>
      <c r="AJ42" s="11"/>
      <c r="AL42" s="4"/>
    </row>
    <row r="43" spans="1:52" x14ac:dyDescent="0.2">
      <c r="A43" s="13">
        <v>39</v>
      </c>
      <c r="B43" s="11">
        <f t="shared" si="0"/>
        <v>153026</v>
      </c>
      <c r="C43" s="12">
        <f t="shared" si="1"/>
        <v>5968014</v>
      </c>
      <c r="D43" s="12">
        <f t="shared" si="9"/>
        <v>5691084</v>
      </c>
      <c r="E43" s="11">
        <f>IF(AND(B116&gt;=D42,B116&lt;=D43),1,0)</f>
        <v>0</v>
      </c>
      <c r="F43" s="13">
        <f t="shared" si="2"/>
        <v>0</v>
      </c>
      <c r="G43" s="13">
        <f t="shared" si="2"/>
        <v>0</v>
      </c>
      <c r="H43" s="13">
        <f t="shared" si="10"/>
        <v>0</v>
      </c>
      <c r="J43" s="13">
        <v>39</v>
      </c>
      <c r="K43" s="11">
        <f t="shared" si="3"/>
        <v>76438</v>
      </c>
      <c r="L43" s="12">
        <f t="shared" si="4"/>
        <v>2981082</v>
      </c>
      <c r="M43" s="12">
        <f t="shared" si="11"/>
        <v>2928436</v>
      </c>
      <c r="N43" s="11">
        <f>IF(AND(K116&gt;=M42,K116&lt;=M43),1,0)</f>
        <v>0</v>
      </c>
      <c r="O43" s="13">
        <f t="shared" si="5"/>
        <v>0</v>
      </c>
      <c r="P43" s="13">
        <f t="shared" si="5"/>
        <v>0</v>
      </c>
      <c r="Q43" s="13">
        <f t="shared" si="12"/>
        <v>0</v>
      </c>
      <c r="S43" s="13">
        <v>39</v>
      </c>
      <c r="T43" s="11">
        <f t="shared" si="6"/>
        <v>76588</v>
      </c>
      <c r="U43" s="12">
        <f t="shared" si="7"/>
        <v>2986932</v>
      </c>
      <c r="V43" s="12">
        <f t="shared" si="13"/>
        <v>2762648</v>
      </c>
      <c r="W43" s="11">
        <f>IF(AND(T116&gt;=V42,T116&lt;=V43),1,0)</f>
        <v>0</v>
      </c>
      <c r="X43" s="13">
        <f t="shared" si="8"/>
        <v>0</v>
      </c>
      <c r="Y43" s="13">
        <f t="shared" si="8"/>
        <v>0</v>
      </c>
      <c r="Z43" s="13">
        <f t="shared" si="14"/>
        <v>0</v>
      </c>
      <c r="AA43" s="31"/>
      <c r="AB43" s="31"/>
      <c r="AC43" s="13">
        <v>38</v>
      </c>
      <c r="AD43" s="153">
        <f t="shared" si="15"/>
        <v>35</v>
      </c>
      <c r="AE43" s="12">
        <f t="shared" si="16"/>
        <v>153978</v>
      </c>
      <c r="AF43" s="22">
        <v>76736</v>
      </c>
      <c r="AG43" s="22">
        <v>77242</v>
      </c>
      <c r="AH43" s="23">
        <f>AF43/AE116*100</f>
        <v>0.70088978550138381</v>
      </c>
      <c r="AI43" s="23">
        <f>AG43/AE116*100</f>
        <v>0.70551147846770601</v>
      </c>
      <c r="AJ43" s="11"/>
      <c r="AL43" s="4"/>
    </row>
    <row r="44" spans="1:52" x14ac:dyDescent="0.2">
      <c r="A44" s="13">
        <v>40</v>
      </c>
      <c r="B44" s="11">
        <f t="shared" si="0"/>
        <v>160911</v>
      </c>
      <c r="C44" s="12">
        <f t="shared" si="1"/>
        <v>6436440</v>
      </c>
      <c r="D44" s="12">
        <f t="shared" si="9"/>
        <v>5851995</v>
      </c>
      <c r="E44" s="11">
        <f>IF(AND(B116&gt;=D43,B116&lt;=D44),1,0)</f>
        <v>0</v>
      </c>
      <c r="F44" s="13">
        <f t="shared" si="2"/>
        <v>0</v>
      </c>
      <c r="G44" s="13">
        <f t="shared" si="2"/>
        <v>0</v>
      </c>
      <c r="H44" s="13">
        <f t="shared" si="10"/>
        <v>0</v>
      </c>
      <c r="J44" s="13">
        <v>40</v>
      </c>
      <c r="K44" s="11">
        <f t="shared" si="3"/>
        <v>80313</v>
      </c>
      <c r="L44" s="12">
        <f t="shared" si="4"/>
        <v>3212520</v>
      </c>
      <c r="M44" s="12">
        <f t="shared" si="11"/>
        <v>3008749</v>
      </c>
      <c r="N44" s="11">
        <f>IF(AND(K116&gt;=M43,K116&lt;=M44),1,0)</f>
        <v>0</v>
      </c>
      <c r="O44" s="13">
        <f t="shared" si="5"/>
        <v>0</v>
      </c>
      <c r="P44" s="13">
        <f t="shared" si="5"/>
        <v>0</v>
      </c>
      <c r="Q44" s="13">
        <f t="shared" si="12"/>
        <v>0</v>
      </c>
      <c r="S44" s="13">
        <v>40</v>
      </c>
      <c r="T44" s="11">
        <f t="shared" si="6"/>
        <v>80598</v>
      </c>
      <c r="U44" s="12">
        <f t="shared" si="7"/>
        <v>3223920</v>
      </c>
      <c r="V44" s="12">
        <f t="shared" si="13"/>
        <v>2843246</v>
      </c>
      <c r="W44" s="11">
        <f>IF(AND(T116&gt;=V43,T116&lt;=V44),1,0)</f>
        <v>1</v>
      </c>
      <c r="X44" s="13">
        <f t="shared" si="8"/>
        <v>40</v>
      </c>
      <c r="Y44" s="13">
        <f t="shared" si="8"/>
        <v>3223920</v>
      </c>
      <c r="Z44" s="13">
        <f t="shared" si="14"/>
        <v>2762648</v>
      </c>
      <c r="AA44" s="31"/>
      <c r="AB44" s="31"/>
      <c r="AC44" s="13">
        <v>39</v>
      </c>
      <c r="AD44" s="153">
        <f t="shared" si="15"/>
        <v>35</v>
      </c>
      <c r="AE44" s="12">
        <f t="shared" si="16"/>
        <v>153026</v>
      </c>
      <c r="AF44" s="22">
        <v>76438</v>
      </c>
      <c r="AG44" s="22">
        <v>76588</v>
      </c>
      <c r="AH44" s="23">
        <f>AF44/AE116*100</f>
        <v>0.6981679188927592</v>
      </c>
      <c r="AI44" s="23">
        <f>AG44/AE116*100</f>
        <v>0.69953798597763739</v>
      </c>
      <c r="AJ44" s="11"/>
      <c r="AL44" s="4"/>
    </row>
    <row r="45" spans="1:52" x14ac:dyDescent="0.2">
      <c r="A45" s="13">
        <v>41</v>
      </c>
      <c r="B45" s="11">
        <f t="shared" si="0"/>
        <v>162634</v>
      </c>
      <c r="C45" s="12">
        <f t="shared" si="1"/>
        <v>6667994</v>
      </c>
      <c r="D45" s="12">
        <f t="shared" si="9"/>
        <v>6014629</v>
      </c>
      <c r="E45" s="11">
        <f>IF(AND(B116&gt;=D44,B116&lt;=D45),1,0)</f>
        <v>0</v>
      </c>
      <c r="F45" s="13">
        <f t="shared" si="2"/>
        <v>0</v>
      </c>
      <c r="G45" s="13">
        <f t="shared" si="2"/>
        <v>0</v>
      </c>
      <c r="H45" s="13">
        <f t="shared" si="10"/>
        <v>0</v>
      </c>
      <c r="J45" s="13">
        <v>41</v>
      </c>
      <c r="K45" s="11">
        <f t="shared" si="3"/>
        <v>80778</v>
      </c>
      <c r="L45" s="12">
        <f t="shared" si="4"/>
        <v>3311898</v>
      </c>
      <c r="M45" s="12">
        <f t="shared" si="11"/>
        <v>3089527</v>
      </c>
      <c r="N45" s="11">
        <f>IF(AND(K116&gt;=M44,K116&lt;=M45),1,0)</f>
        <v>0</v>
      </c>
      <c r="O45" s="13">
        <f t="shared" si="5"/>
        <v>0</v>
      </c>
      <c r="P45" s="13">
        <f t="shared" si="5"/>
        <v>0</v>
      </c>
      <c r="Q45" s="13">
        <f t="shared" si="12"/>
        <v>0</v>
      </c>
      <c r="S45" s="13">
        <v>41</v>
      </c>
      <c r="T45" s="11">
        <f t="shared" si="6"/>
        <v>81856</v>
      </c>
      <c r="U45" s="12">
        <f t="shared" si="7"/>
        <v>3356096</v>
      </c>
      <c r="V45" s="12">
        <f t="shared" si="13"/>
        <v>2925102</v>
      </c>
      <c r="W45" s="11">
        <f>IF(AND(T116&gt;=V44,T116&lt;=V45),1,0)</f>
        <v>0</v>
      </c>
      <c r="X45" s="13">
        <f t="shared" si="8"/>
        <v>0</v>
      </c>
      <c r="Y45" s="13">
        <f t="shared" si="8"/>
        <v>0</v>
      </c>
      <c r="Z45" s="13">
        <f t="shared" si="14"/>
        <v>0</v>
      </c>
      <c r="AA45" s="31"/>
      <c r="AB45" s="31"/>
      <c r="AC45" s="13">
        <v>40</v>
      </c>
      <c r="AD45" s="153">
        <f t="shared" si="15"/>
        <v>40</v>
      </c>
      <c r="AE45" s="12">
        <f t="shared" si="16"/>
        <v>160911</v>
      </c>
      <c r="AF45" s="22">
        <v>80313</v>
      </c>
      <c r="AG45" s="22">
        <v>80598</v>
      </c>
      <c r="AH45" s="23">
        <f>AF45/AE116*100</f>
        <v>0.73356131858544404</v>
      </c>
      <c r="AI45" s="23">
        <f>AG45/AE116*100</f>
        <v>0.7361644460467125</v>
      </c>
      <c r="AJ45" s="11"/>
      <c r="AL45" s="4"/>
    </row>
    <row r="46" spans="1:52" x14ac:dyDescent="0.2">
      <c r="A46" s="13">
        <v>42</v>
      </c>
      <c r="B46" s="11">
        <f t="shared" si="0"/>
        <v>154079</v>
      </c>
      <c r="C46" s="12">
        <f t="shared" si="1"/>
        <v>6471318</v>
      </c>
      <c r="D46" s="12">
        <f t="shared" si="9"/>
        <v>6168708</v>
      </c>
      <c r="E46" s="11">
        <f>IF(AND(B116&gt;=D45,B116&lt;=D46),1,0)</f>
        <v>0</v>
      </c>
      <c r="F46" s="13">
        <f t="shared" si="2"/>
        <v>0</v>
      </c>
      <c r="G46" s="13">
        <f t="shared" si="2"/>
        <v>0</v>
      </c>
      <c r="H46" s="13">
        <f t="shared" si="10"/>
        <v>0</v>
      </c>
      <c r="J46" s="13">
        <v>42</v>
      </c>
      <c r="K46" s="11">
        <f t="shared" si="3"/>
        <v>76494</v>
      </c>
      <c r="L46" s="12">
        <f t="shared" si="4"/>
        <v>3212748</v>
      </c>
      <c r="M46" s="12">
        <f t="shared" si="11"/>
        <v>3166021</v>
      </c>
      <c r="N46" s="11">
        <f>IF(AND(K116&gt;=M45,K116&lt;=M46),1,0)</f>
        <v>0</v>
      </c>
      <c r="O46" s="13">
        <f t="shared" si="5"/>
        <v>0</v>
      </c>
      <c r="P46" s="13">
        <f t="shared" si="5"/>
        <v>0</v>
      </c>
      <c r="Q46" s="13">
        <f t="shared" si="12"/>
        <v>0</v>
      </c>
      <c r="S46" s="13">
        <v>42</v>
      </c>
      <c r="T46" s="11">
        <f t="shared" si="6"/>
        <v>77585</v>
      </c>
      <c r="U46" s="12">
        <f t="shared" si="7"/>
        <v>3258570</v>
      </c>
      <c r="V46" s="12">
        <f t="shared" si="13"/>
        <v>3002687</v>
      </c>
      <c r="W46" s="11">
        <f>IF(AND(T116&gt;=V45,T116&lt;=V46),1,0)</f>
        <v>0</v>
      </c>
      <c r="X46" s="13">
        <f t="shared" si="8"/>
        <v>0</v>
      </c>
      <c r="Y46" s="13">
        <f t="shared" si="8"/>
        <v>0</v>
      </c>
      <c r="Z46" s="13">
        <f t="shared" si="14"/>
        <v>0</v>
      </c>
      <c r="AC46" s="13">
        <v>41</v>
      </c>
      <c r="AD46" s="153">
        <f t="shared" si="15"/>
        <v>40</v>
      </c>
      <c r="AE46" s="12">
        <f t="shared" si="16"/>
        <v>162634</v>
      </c>
      <c r="AF46" s="22">
        <v>80778</v>
      </c>
      <c r="AG46" s="22">
        <v>81856</v>
      </c>
      <c r="AH46" s="23">
        <f>AF46/AE116*100</f>
        <v>0.73780852654856621</v>
      </c>
      <c r="AI46" s="23">
        <f>AG46/AE116*100</f>
        <v>0.74765474199855708</v>
      </c>
      <c r="AJ46" s="11"/>
      <c r="AL46" s="4"/>
    </row>
    <row r="47" spans="1:52" s="2" customFormat="1" x14ac:dyDescent="0.2">
      <c r="A47" s="13">
        <v>43</v>
      </c>
      <c r="B47" s="11">
        <f t="shared" si="0"/>
        <v>151917</v>
      </c>
      <c r="C47" s="12">
        <f t="shared" si="1"/>
        <v>6532431</v>
      </c>
      <c r="D47" s="12">
        <f t="shared" si="9"/>
        <v>6320625</v>
      </c>
      <c r="E47" s="11">
        <f>IF(AND(B116&gt;=D46,B116&lt;=D47),1,0)</f>
        <v>0</v>
      </c>
      <c r="F47" s="13">
        <f t="shared" si="2"/>
        <v>0</v>
      </c>
      <c r="G47" s="13">
        <f t="shared" si="2"/>
        <v>0</v>
      </c>
      <c r="H47" s="13">
        <f t="shared" si="10"/>
        <v>0</v>
      </c>
      <c r="I47" s="1"/>
      <c r="J47" s="13">
        <v>43</v>
      </c>
      <c r="K47" s="11">
        <f t="shared" si="3"/>
        <v>75297</v>
      </c>
      <c r="L47" s="12">
        <f t="shared" si="4"/>
        <v>3237771</v>
      </c>
      <c r="M47" s="12">
        <f t="shared" si="11"/>
        <v>3241318</v>
      </c>
      <c r="N47" s="11">
        <f>IF(AND(K116&gt;=M46,K116&lt;=M47),1,0)</f>
        <v>0</v>
      </c>
      <c r="O47" s="13">
        <f t="shared" si="5"/>
        <v>0</v>
      </c>
      <c r="P47" s="13">
        <f t="shared" si="5"/>
        <v>0</v>
      </c>
      <c r="Q47" s="13">
        <f t="shared" si="12"/>
        <v>0</v>
      </c>
      <c r="R47" s="1"/>
      <c r="S47" s="13">
        <v>43</v>
      </c>
      <c r="T47" s="11">
        <f t="shared" si="6"/>
        <v>76620</v>
      </c>
      <c r="U47" s="12">
        <f t="shared" si="7"/>
        <v>3294660</v>
      </c>
      <c r="V47" s="12">
        <f t="shared" si="13"/>
        <v>3079307</v>
      </c>
      <c r="W47" s="11">
        <f>IF(AND(T116&gt;=V46,T116&lt;=V47),1,0)</f>
        <v>0</v>
      </c>
      <c r="X47" s="13">
        <f t="shared" si="8"/>
        <v>0</v>
      </c>
      <c r="Y47" s="13">
        <f t="shared" si="8"/>
        <v>0</v>
      </c>
      <c r="Z47" s="13">
        <f t="shared" si="14"/>
        <v>0</v>
      </c>
      <c r="AA47" s="1"/>
      <c r="AB47" s="1"/>
      <c r="AC47" s="13">
        <v>42</v>
      </c>
      <c r="AD47" s="153">
        <f t="shared" si="15"/>
        <v>40</v>
      </c>
      <c r="AE47" s="12">
        <f t="shared" si="16"/>
        <v>154079</v>
      </c>
      <c r="AF47" s="22">
        <v>76494</v>
      </c>
      <c r="AG47" s="22">
        <v>77585</v>
      </c>
      <c r="AH47" s="23">
        <f>AF47/AE116*100</f>
        <v>0.69867941060444716</v>
      </c>
      <c r="AI47" s="23">
        <f>AG47/AE116*100</f>
        <v>0.70864436520179397</v>
      </c>
      <c r="AJ47" s="11"/>
      <c r="AK47" s="136"/>
      <c r="AL47" s="4"/>
      <c r="AR47" s="3"/>
      <c r="AT47" s="1"/>
      <c r="AU47" s="1"/>
      <c r="AV47" s="1"/>
      <c r="AW47" s="1"/>
      <c r="AX47" s="1"/>
      <c r="AY47" s="1"/>
      <c r="AZ47" s="136"/>
    </row>
    <row r="48" spans="1:52" s="2" customFormat="1" x14ac:dyDescent="0.2">
      <c r="A48" s="13">
        <v>44</v>
      </c>
      <c r="B48" s="11">
        <f t="shared" si="0"/>
        <v>152148</v>
      </c>
      <c r="C48" s="12">
        <f t="shared" si="1"/>
        <v>6694512</v>
      </c>
      <c r="D48" s="12">
        <f t="shared" si="9"/>
        <v>6472773</v>
      </c>
      <c r="E48" s="11">
        <f>IF(AND(B116&gt;=D47,B116&lt;=D48),1,0)</f>
        <v>0</v>
      </c>
      <c r="F48" s="13">
        <f t="shared" si="2"/>
        <v>0</v>
      </c>
      <c r="G48" s="13">
        <f t="shared" si="2"/>
        <v>0</v>
      </c>
      <c r="H48" s="13">
        <f t="shared" si="10"/>
        <v>0</v>
      </c>
      <c r="I48" s="1"/>
      <c r="J48" s="13">
        <v>44</v>
      </c>
      <c r="K48" s="11">
        <f t="shared" si="3"/>
        <v>75343</v>
      </c>
      <c r="L48" s="12">
        <f t="shared" si="4"/>
        <v>3315092</v>
      </c>
      <c r="M48" s="12">
        <f t="shared" si="11"/>
        <v>3316661</v>
      </c>
      <c r="N48" s="11">
        <f>IF(AND(K116&gt;=M47,K116&lt;=M48),1,0)</f>
        <v>0</v>
      </c>
      <c r="O48" s="13">
        <f t="shared" si="5"/>
        <v>0</v>
      </c>
      <c r="P48" s="13">
        <f t="shared" si="5"/>
        <v>0</v>
      </c>
      <c r="Q48" s="13">
        <f t="shared" si="12"/>
        <v>0</v>
      </c>
      <c r="R48" s="1"/>
      <c r="S48" s="13">
        <v>44</v>
      </c>
      <c r="T48" s="11">
        <f t="shared" si="6"/>
        <v>76805</v>
      </c>
      <c r="U48" s="12">
        <f t="shared" si="7"/>
        <v>3379420</v>
      </c>
      <c r="V48" s="12">
        <f t="shared" si="13"/>
        <v>3156112</v>
      </c>
      <c r="W48" s="11">
        <f>IF(AND(T116&gt;=V47,T116&lt;=V48),1,0)</f>
        <v>0</v>
      </c>
      <c r="X48" s="13">
        <f t="shared" si="8"/>
        <v>0</v>
      </c>
      <c r="Y48" s="13">
        <f t="shared" si="8"/>
        <v>0</v>
      </c>
      <c r="Z48" s="13">
        <f t="shared" si="14"/>
        <v>0</v>
      </c>
      <c r="AA48" s="1"/>
      <c r="AB48" s="1"/>
      <c r="AC48" s="13">
        <v>43</v>
      </c>
      <c r="AD48" s="153">
        <f t="shared" si="15"/>
        <v>40</v>
      </c>
      <c r="AE48" s="12">
        <f t="shared" si="16"/>
        <v>151917</v>
      </c>
      <c r="AF48" s="22">
        <v>75297</v>
      </c>
      <c r="AG48" s="22">
        <v>76620</v>
      </c>
      <c r="AH48" s="23">
        <f>AF48/AE116*100</f>
        <v>0.68774627526711973</v>
      </c>
      <c r="AI48" s="23">
        <f>AG48/AE116*100</f>
        <v>0.69983026695574468</v>
      </c>
      <c r="AJ48" s="11"/>
      <c r="AK48" s="136"/>
      <c r="AL48" s="4"/>
      <c r="AR48" s="3"/>
      <c r="AT48" s="1"/>
      <c r="AU48" s="1"/>
      <c r="AV48" s="1"/>
      <c r="AW48" s="1"/>
      <c r="AX48" s="1"/>
      <c r="AY48" s="1"/>
      <c r="AZ48" s="136"/>
    </row>
    <row r="49" spans="1:52" s="2" customFormat="1" x14ac:dyDescent="0.2">
      <c r="A49" s="13">
        <v>45</v>
      </c>
      <c r="B49" s="11">
        <f t="shared" si="0"/>
        <v>152964</v>
      </c>
      <c r="C49" s="12">
        <f t="shared" si="1"/>
        <v>6883380</v>
      </c>
      <c r="D49" s="12">
        <f t="shared" si="9"/>
        <v>6625737</v>
      </c>
      <c r="E49" s="11">
        <f>IF(AND(B116&gt;=D48,B116&lt;=D49),1,0)</f>
        <v>0</v>
      </c>
      <c r="F49" s="13">
        <f t="shared" si="2"/>
        <v>0</v>
      </c>
      <c r="G49" s="13">
        <f t="shared" si="2"/>
        <v>0</v>
      </c>
      <c r="H49" s="13">
        <f t="shared" si="10"/>
        <v>0</v>
      </c>
      <c r="I49" s="1"/>
      <c r="J49" s="13">
        <v>45</v>
      </c>
      <c r="K49" s="11">
        <f t="shared" si="3"/>
        <v>75966</v>
      </c>
      <c r="L49" s="12">
        <f t="shared" si="4"/>
        <v>3418470</v>
      </c>
      <c r="M49" s="12">
        <f t="shared" si="11"/>
        <v>3392627</v>
      </c>
      <c r="N49" s="11">
        <f>IF(AND(K116&gt;=M48,K116&lt;=M49),1,0)</f>
        <v>0</v>
      </c>
      <c r="O49" s="13">
        <f t="shared" si="5"/>
        <v>0</v>
      </c>
      <c r="P49" s="13">
        <f t="shared" si="5"/>
        <v>0</v>
      </c>
      <c r="Q49" s="13">
        <f t="shared" si="12"/>
        <v>0</v>
      </c>
      <c r="R49" s="1"/>
      <c r="S49" s="13">
        <v>45</v>
      </c>
      <c r="T49" s="11">
        <f t="shared" si="6"/>
        <v>76998</v>
      </c>
      <c r="U49" s="12">
        <f t="shared" si="7"/>
        <v>3464910</v>
      </c>
      <c r="V49" s="12">
        <f t="shared" si="13"/>
        <v>3233110</v>
      </c>
      <c r="W49" s="11">
        <f>IF(AND(T116&gt;=V48,T116&lt;=V49),1,0)</f>
        <v>0</v>
      </c>
      <c r="X49" s="13">
        <f t="shared" si="8"/>
        <v>0</v>
      </c>
      <c r="Y49" s="13">
        <f t="shared" si="8"/>
        <v>0</v>
      </c>
      <c r="Z49" s="13">
        <f t="shared" si="14"/>
        <v>0</v>
      </c>
      <c r="AA49" s="1"/>
      <c r="AB49" s="1"/>
      <c r="AC49" s="13">
        <v>44</v>
      </c>
      <c r="AD49" s="153">
        <f t="shared" si="15"/>
        <v>40</v>
      </c>
      <c r="AE49" s="12">
        <f t="shared" si="16"/>
        <v>152148</v>
      </c>
      <c r="AF49" s="22">
        <v>75343</v>
      </c>
      <c r="AG49" s="22">
        <v>76805</v>
      </c>
      <c r="AH49" s="23">
        <f>AF49/AE116*100</f>
        <v>0.68816642917314896</v>
      </c>
      <c r="AI49" s="23">
        <f>AG49/AE116*100</f>
        <v>0.70152001636042782</v>
      </c>
      <c r="AJ49" s="11"/>
      <c r="AK49" s="136"/>
      <c r="AL49" s="4"/>
      <c r="AR49" s="3"/>
      <c r="AT49" s="1"/>
      <c r="AU49" s="1"/>
      <c r="AV49" s="1"/>
      <c r="AW49" s="1"/>
      <c r="AX49" s="1"/>
      <c r="AY49" s="1"/>
      <c r="AZ49" s="136"/>
    </row>
    <row r="50" spans="1:52" s="2" customFormat="1" x14ac:dyDescent="0.2">
      <c r="A50" s="13">
        <v>46</v>
      </c>
      <c r="B50" s="11">
        <f t="shared" si="0"/>
        <v>148693</v>
      </c>
      <c r="C50" s="12">
        <f t="shared" si="1"/>
        <v>6839878</v>
      </c>
      <c r="D50" s="12">
        <f t="shared" si="9"/>
        <v>6774430</v>
      </c>
      <c r="E50" s="11">
        <f>IF(AND(B116&gt;=D49,B116&lt;=D50),1,0)</f>
        <v>0</v>
      </c>
      <c r="F50" s="13">
        <f t="shared" si="2"/>
        <v>0</v>
      </c>
      <c r="G50" s="13">
        <f t="shared" si="2"/>
        <v>0</v>
      </c>
      <c r="H50" s="13">
        <f t="shared" si="10"/>
        <v>0</v>
      </c>
      <c r="I50" s="1"/>
      <c r="J50" s="13">
        <v>46</v>
      </c>
      <c r="K50" s="11">
        <f t="shared" si="3"/>
        <v>73947</v>
      </c>
      <c r="L50" s="12">
        <f t="shared" si="4"/>
        <v>3401562</v>
      </c>
      <c r="M50" s="12">
        <f t="shared" si="11"/>
        <v>3466574</v>
      </c>
      <c r="N50" s="11">
        <f>IF(AND(K116&gt;=M49,K116&lt;=M50),1,0)</f>
        <v>0</v>
      </c>
      <c r="O50" s="13">
        <f t="shared" si="5"/>
        <v>0</v>
      </c>
      <c r="P50" s="13">
        <f t="shared" si="5"/>
        <v>0</v>
      </c>
      <c r="Q50" s="13">
        <f t="shared" si="12"/>
        <v>0</v>
      </c>
      <c r="R50" s="1"/>
      <c r="S50" s="13">
        <v>46</v>
      </c>
      <c r="T50" s="11">
        <f t="shared" si="6"/>
        <v>74746</v>
      </c>
      <c r="U50" s="12">
        <f t="shared" si="7"/>
        <v>3438316</v>
      </c>
      <c r="V50" s="12">
        <f t="shared" si="13"/>
        <v>3307856</v>
      </c>
      <c r="W50" s="11">
        <f>IF(AND(T116&gt;=V49,T116&lt;=V50),1,0)</f>
        <v>0</v>
      </c>
      <c r="X50" s="13">
        <f t="shared" si="8"/>
        <v>0</v>
      </c>
      <c r="Y50" s="13">
        <f t="shared" si="8"/>
        <v>0</v>
      </c>
      <c r="Z50" s="13">
        <f t="shared" si="14"/>
        <v>0</v>
      </c>
      <c r="AA50" s="1"/>
      <c r="AB50" s="1"/>
      <c r="AC50" s="13">
        <v>45</v>
      </c>
      <c r="AD50" s="153">
        <f t="shared" si="15"/>
        <v>45</v>
      </c>
      <c r="AE50" s="12">
        <f t="shared" si="16"/>
        <v>152964</v>
      </c>
      <c r="AF50" s="22">
        <v>75966</v>
      </c>
      <c r="AG50" s="22">
        <v>76998</v>
      </c>
      <c r="AH50" s="23">
        <f>AF50/AE116*100</f>
        <v>0.69385677446567617</v>
      </c>
      <c r="AI50" s="23">
        <f>AG50/AE116*100</f>
        <v>0.70328283600963759</v>
      </c>
      <c r="AJ50" s="11"/>
      <c r="AK50" s="136"/>
      <c r="AR50" s="3"/>
      <c r="AT50" s="1"/>
      <c r="AU50" s="1"/>
      <c r="AV50" s="1"/>
      <c r="AW50" s="1"/>
      <c r="AX50" s="1"/>
      <c r="AY50" s="1"/>
      <c r="AZ50" s="136"/>
    </row>
    <row r="51" spans="1:52" s="2" customFormat="1" x14ac:dyDescent="0.2">
      <c r="A51" s="13">
        <v>47</v>
      </c>
      <c r="B51" s="11">
        <f t="shared" si="0"/>
        <v>140665</v>
      </c>
      <c r="C51" s="12">
        <f t="shared" si="1"/>
        <v>6611255</v>
      </c>
      <c r="D51" s="12">
        <f t="shared" si="9"/>
        <v>6915095</v>
      </c>
      <c r="E51" s="11">
        <f>IF(AND(B116&gt;=D50,B116&lt;=D51),1,0)</f>
        <v>0</v>
      </c>
      <c r="F51" s="13">
        <f t="shared" si="2"/>
        <v>0</v>
      </c>
      <c r="G51" s="13">
        <f t="shared" si="2"/>
        <v>0</v>
      </c>
      <c r="H51" s="13">
        <f t="shared" si="10"/>
        <v>0</v>
      </c>
      <c r="I51" s="1"/>
      <c r="J51" s="13">
        <v>47</v>
      </c>
      <c r="K51" s="11">
        <f t="shared" si="3"/>
        <v>70137</v>
      </c>
      <c r="L51" s="12">
        <f t="shared" si="4"/>
        <v>3296439</v>
      </c>
      <c r="M51" s="12">
        <f t="shared" si="11"/>
        <v>3536711</v>
      </c>
      <c r="N51" s="11">
        <f>IF(AND(K116&gt;=M50,K116&lt;=M51),1,0)</f>
        <v>0</v>
      </c>
      <c r="O51" s="13">
        <f t="shared" si="5"/>
        <v>0</v>
      </c>
      <c r="P51" s="13">
        <f t="shared" si="5"/>
        <v>0</v>
      </c>
      <c r="Q51" s="13">
        <f t="shared" si="12"/>
        <v>0</v>
      </c>
      <c r="R51" s="1"/>
      <c r="S51" s="13">
        <v>47</v>
      </c>
      <c r="T51" s="11">
        <f t="shared" si="6"/>
        <v>70528</v>
      </c>
      <c r="U51" s="12">
        <f t="shared" si="7"/>
        <v>3314816</v>
      </c>
      <c r="V51" s="12">
        <f t="shared" si="13"/>
        <v>3378384</v>
      </c>
      <c r="W51" s="11">
        <f>IF(AND(T116&gt;=V50,T116&lt;=V51),1,0)</f>
        <v>0</v>
      </c>
      <c r="X51" s="13">
        <f t="shared" si="8"/>
        <v>0</v>
      </c>
      <c r="Y51" s="13">
        <f t="shared" si="8"/>
        <v>0</v>
      </c>
      <c r="Z51" s="13">
        <f t="shared" si="14"/>
        <v>0</v>
      </c>
      <c r="AA51" s="1"/>
      <c r="AB51" s="1"/>
      <c r="AC51" s="13">
        <v>46</v>
      </c>
      <c r="AD51" s="153">
        <f t="shared" si="15"/>
        <v>45</v>
      </c>
      <c r="AE51" s="12">
        <f t="shared" si="16"/>
        <v>148693</v>
      </c>
      <c r="AF51" s="22">
        <v>73947</v>
      </c>
      <c r="AG51" s="22">
        <v>74746</v>
      </c>
      <c r="AH51" s="23">
        <f>AF51/AE116*100</f>
        <v>0.67541567150321657</v>
      </c>
      <c r="AI51" s="23">
        <f>AG51/AE116*100</f>
        <v>0.68271356217533408</v>
      </c>
      <c r="AJ51" s="11"/>
      <c r="AK51" s="136"/>
      <c r="AR51" s="3"/>
      <c r="AT51" s="1"/>
      <c r="AU51" s="1"/>
      <c r="AV51" s="1"/>
      <c r="AW51" s="1"/>
      <c r="AX51" s="1"/>
      <c r="AY51" s="1"/>
      <c r="AZ51" s="136"/>
    </row>
    <row r="52" spans="1:52" s="2" customFormat="1" x14ac:dyDescent="0.2">
      <c r="A52" s="13">
        <v>48</v>
      </c>
      <c r="B52" s="11">
        <f t="shared" si="0"/>
        <v>138104</v>
      </c>
      <c r="C52" s="12">
        <f t="shared" si="1"/>
        <v>6628992</v>
      </c>
      <c r="D52" s="12">
        <f t="shared" si="9"/>
        <v>7053199</v>
      </c>
      <c r="E52" s="11">
        <f>IF(AND(B116&gt;=D51,B116&lt;=D52),1,0)</f>
        <v>0</v>
      </c>
      <c r="F52" s="13">
        <f t="shared" si="2"/>
        <v>0</v>
      </c>
      <c r="G52" s="13">
        <f t="shared" si="2"/>
        <v>0</v>
      </c>
      <c r="H52" s="13">
        <f t="shared" si="10"/>
        <v>0</v>
      </c>
      <c r="I52" s="1"/>
      <c r="J52" s="13">
        <v>48</v>
      </c>
      <c r="K52" s="11">
        <f t="shared" si="3"/>
        <v>68738</v>
      </c>
      <c r="L52" s="12">
        <f t="shared" si="4"/>
        <v>3299424</v>
      </c>
      <c r="M52" s="12">
        <f t="shared" si="11"/>
        <v>3605449</v>
      </c>
      <c r="N52" s="11">
        <f>IF(AND(K116&gt;=M51,K116&lt;=M52),1,0)</f>
        <v>0</v>
      </c>
      <c r="O52" s="13">
        <f t="shared" si="5"/>
        <v>0</v>
      </c>
      <c r="P52" s="13">
        <f t="shared" si="5"/>
        <v>0</v>
      </c>
      <c r="Q52" s="13">
        <f t="shared" si="12"/>
        <v>0</v>
      </c>
      <c r="R52" s="1"/>
      <c r="S52" s="13">
        <v>48</v>
      </c>
      <c r="T52" s="11">
        <f t="shared" si="6"/>
        <v>69366</v>
      </c>
      <c r="U52" s="12">
        <f t="shared" si="7"/>
        <v>3329568</v>
      </c>
      <c r="V52" s="12">
        <f t="shared" si="13"/>
        <v>3447750</v>
      </c>
      <c r="W52" s="11">
        <f>IF(AND(T116&gt;=V51,T116&lt;=V52),1,0)</f>
        <v>0</v>
      </c>
      <c r="X52" s="13">
        <f t="shared" si="8"/>
        <v>0</v>
      </c>
      <c r="Y52" s="13">
        <f t="shared" si="8"/>
        <v>0</v>
      </c>
      <c r="Z52" s="13">
        <f t="shared" si="14"/>
        <v>0</v>
      </c>
      <c r="AA52" s="1"/>
      <c r="AB52" s="1"/>
      <c r="AC52" s="13">
        <v>47</v>
      </c>
      <c r="AD52" s="153">
        <f t="shared" si="15"/>
        <v>45</v>
      </c>
      <c r="AE52" s="12">
        <f t="shared" si="16"/>
        <v>140665</v>
      </c>
      <c r="AF52" s="22">
        <v>70137</v>
      </c>
      <c r="AG52" s="22">
        <v>70528</v>
      </c>
      <c r="AH52" s="23">
        <f>AF52/AE116*100</f>
        <v>0.6406159675473122</v>
      </c>
      <c r="AI52" s="23">
        <f>AG52/AE116*100</f>
        <v>0.64418727574856127</v>
      </c>
      <c r="AJ52" s="11"/>
      <c r="AK52" s="136"/>
      <c r="AR52" s="3"/>
      <c r="AT52" s="1"/>
      <c r="AU52" s="1"/>
      <c r="AV52" s="1"/>
      <c r="AW52" s="1"/>
      <c r="AX52" s="1"/>
      <c r="AY52" s="1"/>
      <c r="AZ52" s="136"/>
    </row>
    <row r="53" spans="1:52" s="2" customFormat="1" x14ac:dyDescent="0.2">
      <c r="A53" s="13">
        <v>49</v>
      </c>
      <c r="B53" s="11">
        <f t="shared" si="0"/>
        <v>139580</v>
      </c>
      <c r="C53" s="12">
        <f t="shared" si="1"/>
        <v>6839420</v>
      </c>
      <c r="D53" s="12">
        <f t="shared" si="9"/>
        <v>7192779</v>
      </c>
      <c r="E53" s="11">
        <f>IF(AND(B116&gt;=D52,B116&lt;=D53),1,0)</f>
        <v>0</v>
      </c>
      <c r="F53" s="13">
        <f t="shared" si="2"/>
        <v>0</v>
      </c>
      <c r="G53" s="13">
        <f t="shared" si="2"/>
        <v>0</v>
      </c>
      <c r="H53" s="13">
        <f t="shared" si="10"/>
        <v>0</v>
      </c>
      <c r="I53" s="1"/>
      <c r="J53" s="13">
        <v>49</v>
      </c>
      <c r="K53" s="11">
        <f t="shared" si="3"/>
        <v>69709</v>
      </c>
      <c r="L53" s="12">
        <f t="shared" si="4"/>
        <v>3415741</v>
      </c>
      <c r="M53" s="12">
        <f t="shared" si="11"/>
        <v>3675158</v>
      </c>
      <c r="N53" s="11">
        <f>IF(AND(K116&gt;=M52,K116&lt;=M53),1,0)</f>
        <v>0</v>
      </c>
      <c r="O53" s="13">
        <f t="shared" si="5"/>
        <v>0</v>
      </c>
      <c r="P53" s="13">
        <f t="shared" si="5"/>
        <v>0</v>
      </c>
      <c r="Q53" s="13">
        <f t="shared" si="12"/>
        <v>0</v>
      </c>
      <c r="R53" s="1"/>
      <c r="S53" s="13">
        <v>49</v>
      </c>
      <c r="T53" s="11">
        <f t="shared" si="6"/>
        <v>69871</v>
      </c>
      <c r="U53" s="12">
        <f t="shared" si="7"/>
        <v>3423679</v>
      </c>
      <c r="V53" s="12">
        <f t="shared" si="13"/>
        <v>3517621</v>
      </c>
      <c r="W53" s="11">
        <f>IF(AND(T116&gt;=V52,T116&lt;=V53),1,0)</f>
        <v>0</v>
      </c>
      <c r="X53" s="13">
        <f t="shared" si="8"/>
        <v>0</v>
      </c>
      <c r="Y53" s="13">
        <f t="shared" si="8"/>
        <v>0</v>
      </c>
      <c r="Z53" s="13">
        <f t="shared" si="14"/>
        <v>0</v>
      </c>
      <c r="AA53" s="1"/>
      <c r="AB53" s="1"/>
      <c r="AC53" s="13">
        <v>48</v>
      </c>
      <c r="AD53" s="153">
        <f t="shared" si="15"/>
        <v>45</v>
      </c>
      <c r="AE53" s="12">
        <f t="shared" si="16"/>
        <v>138104</v>
      </c>
      <c r="AF53" s="22">
        <v>68738</v>
      </c>
      <c r="AG53" s="22">
        <v>69366</v>
      </c>
      <c r="AH53" s="23">
        <f>AF53/AE116*100</f>
        <v>0.62783780853568238</v>
      </c>
      <c r="AI53" s="23">
        <f>AG53/AE116*100</f>
        <v>0.63357382273103868</v>
      </c>
      <c r="AJ53" s="11"/>
      <c r="AK53" s="136"/>
      <c r="AR53" s="3"/>
      <c r="AT53" s="1"/>
      <c r="AU53" s="1"/>
      <c r="AV53" s="1"/>
      <c r="AW53" s="1"/>
      <c r="AX53" s="1"/>
      <c r="AY53" s="1"/>
      <c r="AZ53" s="136"/>
    </row>
    <row r="54" spans="1:52" s="2" customFormat="1" x14ac:dyDescent="0.2">
      <c r="A54" s="13">
        <v>50</v>
      </c>
      <c r="B54" s="11">
        <f t="shared" si="0"/>
        <v>143323</v>
      </c>
      <c r="C54" s="12">
        <f t="shared" si="1"/>
        <v>7166150</v>
      </c>
      <c r="D54" s="12">
        <f t="shared" si="9"/>
        <v>7336102</v>
      </c>
      <c r="E54" s="11">
        <f>IF(AND(B116&gt;=D53,B116&lt;=D54),1,0)</f>
        <v>0</v>
      </c>
      <c r="F54" s="13">
        <f t="shared" si="2"/>
        <v>0</v>
      </c>
      <c r="G54" s="13">
        <f t="shared" si="2"/>
        <v>0</v>
      </c>
      <c r="H54" s="13">
        <f t="shared" si="10"/>
        <v>0</v>
      </c>
      <c r="I54" s="1"/>
      <c r="J54" s="13">
        <v>50</v>
      </c>
      <c r="K54" s="11">
        <f t="shared" si="3"/>
        <v>71548</v>
      </c>
      <c r="L54" s="12">
        <f t="shared" si="4"/>
        <v>3577400</v>
      </c>
      <c r="M54" s="12">
        <f t="shared" si="11"/>
        <v>3746706</v>
      </c>
      <c r="N54" s="11">
        <f>IF(AND(K116&gt;=M53,K116&lt;=M54),1,0)</f>
        <v>0</v>
      </c>
      <c r="O54" s="13">
        <f t="shared" si="5"/>
        <v>0</v>
      </c>
      <c r="P54" s="13">
        <f t="shared" si="5"/>
        <v>0</v>
      </c>
      <c r="Q54" s="13">
        <f t="shared" si="12"/>
        <v>0</v>
      </c>
      <c r="R54" s="1"/>
      <c r="S54" s="13">
        <v>50</v>
      </c>
      <c r="T54" s="11">
        <f t="shared" si="6"/>
        <v>71775</v>
      </c>
      <c r="U54" s="12">
        <f t="shared" si="7"/>
        <v>3588750</v>
      </c>
      <c r="V54" s="12">
        <f t="shared" si="13"/>
        <v>3589396</v>
      </c>
      <c r="W54" s="11">
        <f>IF(AND(T116&gt;=V53,T116&lt;=V54),1,0)</f>
        <v>0</v>
      </c>
      <c r="X54" s="13">
        <f t="shared" si="8"/>
        <v>0</v>
      </c>
      <c r="Y54" s="13">
        <f t="shared" si="8"/>
        <v>0</v>
      </c>
      <c r="Z54" s="13">
        <f t="shared" si="14"/>
        <v>0</v>
      </c>
      <c r="AA54" s="1"/>
      <c r="AB54" s="1"/>
      <c r="AC54" s="13">
        <v>49</v>
      </c>
      <c r="AD54" s="153">
        <f t="shared" si="15"/>
        <v>45</v>
      </c>
      <c r="AE54" s="12">
        <f t="shared" si="16"/>
        <v>139580</v>
      </c>
      <c r="AF54" s="22">
        <v>69709</v>
      </c>
      <c r="AG54" s="22">
        <v>69871</v>
      </c>
      <c r="AH54" s="23">
        <f>AF54/AE116*100</f>
        <v>0.63670670946512675</v>
      </c>
      <c r="AI54" s="23">
        <f>AG54/AE116*100</f>
        <v>0.63818638191679511</v>
      </c>
      <c r="AJ54" s="11"/>
      <c r="AK54" s="136"/>
      <c r="AR54" s="3"/>
      <c r="AT54" s="1"/>
      <c r="AU54" s="1"/>
      <c r="AV54" s="1"/>
      <c r="AW54" s="1"/>
      <c r="AX54" s="1"/>
      <c r="AY54" s="1"/>
      <c r="AZ54" s="136"/>
    </row>
    <row r="55" spans="1:52" s="2" customFormat="1" x14ac:dyDescent="0.2">
      <c r="A55" s="13">
        <v>51</v>
      </c>
      <c r="B55" s="11">
        <f t="shared" si="0"/>
        <v>135456</v>
      </c>
      <c r="C55" s="12">
        <f t="shared" si="1"/>
        <v>6908256</v>
      </c>
      <c r="D55" s="12">
        <f t="shared" si="9"/>
        <v>7471558</v>
      </c>
      <c r="E55" s="11">
        <f>IF(AND(B116&gt;=D54,B116&lt;=D55),1,0)</f>
        <v>0</v>
      </c>
      <c r="F55" s="13">
        <f t="shared" si="2"/>
        <v>0</v>
      </c>
      <c r="G55" s="13">
        <f t="shared" si="2"/>
        <v>0</v>
      </c>
      <c r="H55" s="13">
        <f t="shared" si="10"/>
        <v>0</v>
      </c>
      <c r="I55" s="1"/>
      <c r="J55" s="13">
        <v>51</v>
      </c>
      <c r="K55" s="11">
        <f t="shared" si="3"/>
        <v>67008</v>
      </c>
      <c r="L55" s="12">
        <f t="shared" si="4"/>
        <v>3417408</v>
      </c>
      <c r="M55" s="12">
        <f t="shared" si="11"/>
        <v>3813714</v>
      </c>
      <c r="N55" s="11">
        <f>IF(AND(K116&gt;=M54,K116&lt;=M55),1,0)</f>
        <v>0</v>
      </c>
      <c r="O55" s="13">
        <f t="shared" si="5"/>
        <v>0</v>
      </c>
      <c r="P55" s="13">
        <f t="shared" si="5"/>
        <v>0</v>
      </c>
      <c r="Q55" s="13">
        <f t="shared" si="12"/>
        <v>0</v>
      </c>
      <c r="R55" s="1"/>
      <c r="S55" s="13">
        <v>51</v>
      </c>
      <c r="T55" s="11">
        <f t="shared" si="6"/>
        <v>68448</v>
      </c>
      <c r="U55" s="12">
        <f t="shared" si="7"/>
        <v>3490848</v>
      </c>
      <c r="V55" s="12">
        <f t="shared" si="13"/>
        <v>3657844</v>
      </c>
      <c r="W55" s="11">
        <f>IF(AND(T116&gt;=V54,T116&lt;=V55),1,0)</f>
        <v>0</v>
      </c>
      <c r="X55" s="13">
        <f t="shared" si="8"/>
        <v>0</v>
      </c>
      <c r="Y55" s="13">
        <f t="shared" si="8"/>
        <v>0</v>
      </c>
      <c r="Z55" s="13">
        <f t="shared" si="14"/>
        <v>0</v>
      </c>
      <c r="AA55" s="1"/>
      <c r="AB55" s="1"/>
      <c r="AC55" s="13">
        <v>50</v>
      </c>
      <c r="AD55" s="153">
        <f t="shared" si="15"/>
        <v>50</v>
      </c>
      <c r="AE55" s="12">
        <f t="shared" si="16"/>
        <v>143323</v>
      </c>
      <c r="AF55" s="22">
        <v>71548</v>
      </c>
      <c r="AG55" s="22">
        <v>71775</v>
      </c>
      <c r="AH55" s="23">
        <f>AF55/AE116*100</f>
        <v>0.65350373192573252</v>
      </c>
      <c r="AI55" s="23">
        <f>AG55/AE116*100</f>
        <v>0.65557710011418147</v>
      </c>
      <c r="AJ55" s="11"/>
      <c r="AK55" s="136"/>
      <c r="AR55" s="3"/>
      <c r="AT55" s="1"/>
      <c r="AU55" s="1"/>
      <c r="AV55" s="1"/>
      <c r="AW55" s="1"/>
      <c r="AX55" s="1"/>
      <c r="AY55" s="1"/>
      <c r="AZ55" s="136"/>
    </row>
    <row r="56" spans="1:52" s="2" customFormat="1" x14ac:dyDescent="0.2">
      <c r="A56" s="13">
        <v>52</v>
      </c>
      <c r="B56" s="11">
        <f t="shared" si="0"/>
        <v>126828</v>
      </c>
      <c r="C56" s="12">
        <f t="shared" si="1"/>
        <v>6595056</v>
      </c>
      <c r="D56" s="12">
        <f t="shared" si="9"/>
        <v>7598386</v>
      </c>
      <c r="E56" s="11">
        <f>IF(AND(B116&gt;=D55,B116&lt;=D56),1,0)</f>
        <v>0</v>
      </c>
      <c r="F56" s="13">
        <f t="shared" si="2"/>
        <v>0</v>
      </c>
      <c r="G56" s="13">
        <f t="shared" si="2"/>
        <v>0</v>
      </c>
      <c r="H56" s="13">
        <f t="shared" si="10"/>
        <v>0</v>
      </c>
      <c r="I56" s="1"/>
      <c r="J56" s="13">
        <v>52</v>
      </c>
      <c r="K56" s="11">
        <f t="shared" si="3"/>
        <v>62205</v>
      </c>
      <c r="L56" s="12">
        <f t="shared" si="4"/>
        <v>3234660</v>
      </c>
      <c r="M56" s="12">
        <f t="shared" si="11"/>
        <v>3875919</v>
      </c>
      <c r="N56" s="11">
        <f>IF(AND(K116&gt;=M55,K116&lt;=M56),1,0)</f>
        <v>0</v>
      </c>
      <c r="O56" s="13">
        <f t="shared" si="5"/>
        <v>0</v>
      </c>
      <c r="P56" s="13">
        <f t="shared" si="5"/>
        <v>0</v>
      </c>
      <c r="Q56" s="13">
        <f t="shared" si="12"/>
        <v>0</v>
      </c>
      <c r="R56" s="1"/>
      <c r="S56" s="13">
        <v>52</v>
      </c>
      <c r="T56" s="11">
        <f t="shared" si="6"/>
        <v>64623</v>
      </c>
      <c r="U56" s="12">
        <f t="shared" si="7"/>
        <v>3360396</v>
      </c>
      <c r="V56" s="12">
        <f t="shared" si="13"/>
        <v>3722467</v>
      </c>
      <c r="W56" s="11">
        <f>IF(AND(T116&gt;=V55,T116&lt;=V56),1,0)</f>
        <v>0</v>
      </c>
      <c r="X56" s="13">
        <f t="shared" si="8"/>
        <v>0</v>
      </c>
      <c r="Y56" s="13">
        <f t="shared" si="8"/>
        <v>0</v>
      </c>
      <c r="Z56" s="13">
        <f t="shared" si="14"/>
        <v>0</v>
      </c>
      <c r="AA56" s="1"/>
      <c r="AB56" s="1"/>
      <c r="AC56" s="13">
        <v>51</v>
      </c>
      <c r="AD56" s="153">
        <f t="shared" si="15"/>
        <v>50</v>
      </c>
      <c r="AE56" s="12">
        <f t="shared" si="16"/>
        <v>135456</v>
      </c>
      <c r="AF56" s="22">
        <v>67008</v>
      </c>
      <c r="AG56" s="22">
        <v>68448</v>
      </c>
      <c r="AH56" s="23">
        <f>AF56/AE116*100</f>
        <v>0.61203636815675466</v>
      </c>
      <c r="AI56" s="23">
        <f>AG56/AE116*100</f>
        <v>0.62518901217158462</v>
      </c>
      <c r="AJ56" s="11"/>
      <c r="AK56" s="136"/>
      <c r="AR56" s="3"/>
      <c r="AT56" s="1"/>
      <c r="AU56" s="1"/>
      <c r="AV56" s="1"/>
      <c r="AW56" s="1"/>
      <c r="AX56" s="1"/>
      <c r="AY56" s="1"/>
      <c r="AZ56" s="136"/>
    </row>
    <row r="57" spans="1:52" s="2" customFormat="1" x14ac:dyDescent="0.2">
      <c r="A57" s="13">
        <v>53</v>
      </c>
      <c r="B57" s="11">
        <f t="shared" si="0"/>
        <v>135937</v>
      </c>
      <c r="C57" s="12">
        <f t="shared" si="1"/>
        <v>7204661</v>
      </c>
      <c r="D57" s="12">
        <f t="shared" si="9"/>
        <v>7734323</v>
      </c>
      <c r="E57" s="11">
        <f>IF(AND(B116&gt;=D56,B116&lt;=D57),1,0)</f>
        <v>0</v>
      </c>
      <c r="F57" s="13">
        <f t="shared" si="2"/>
        <v>0</v>
      </c>
      <c r="G57" s="13">
        <f t="shared" si="2"/>
        <v>0</v>
      </c>
      <c r="H57" s="13">
        <f t="shared" si="10"/>
        <v>0</v>
      </c>
      <c r="I57" s="1"/>
      <c r="J57" s="13">
        <v>53</v>
      </c>
      <c r="K57" s="11">
        <f t="shared" si="3"/>
        <v>66480</v>
      </c>
      <c r="L57" s="12">
        <f t="shared" si="4"/>
        <v>3523440</v>
      </c>
      <c r="M57" s="12">
        <f t="shared" si="11"/>
        <v>3942399</v>
      </c>
      <c r="N57" s="11">
        <f>IF(AND(K116&gt;=M56,K116&lt;=M57),1,0)</f>
        <v>0</v>
      </c>
      <c r="O57" s="13">
        <f t="shared" si="5"/>
        <v>0</v>
      </c>
      <c r="P57" s="13">
        <f t="shared" si="5"/>
        <v>0</v>
      </c>
      <c r="Q57" s="13">
        <f t="shared" si="12"/>
        <v>0</v>
      </c>
      <c r="R57" s="1"/>
      <c r="S57" s="13">
        <v>53</v>
      </c>
      <c r="T57" s="11">
        <f t="shared" si="6"/>
        <v>69457</v>
      </c>
      <c r="U57" s="12">
        <f t="shared" si="7"/>
        <v>3681221</v>
      </c>
      <c r="V57" s="12">
        <f t="shared" si="13"/>
        <v>3791924</v>
      </c>
      <c r="W57" s="11">
        <f>IF(AND(T116&gt;=V56,T116&lt;=V57),1,0)</f>
        <v>0</v>
      </c>
      <c r="X57" s="13">
        <f t="shared" si="8"/>
        <v>0</v>
      </c>
      <c r="Y57" s="13">
        <f t="shared" si="8"/>
        <v>0</v>
      </c>
      <c r="Z57" s="13">
        <f t="shared" si="14"/>
        <v>0</v>
      </c>
      <c r="AA57" s="1"/>
      <c r="AB57" s="1"/>
      <c r="AC57" s="13">
        <v>52</v>
      </c>
      <c r="AD57" s="153">
        <f t="shared" si="15"/>
        <v>50</v>
      </c>
      <c r="AE57" s="12">
        <f t="shared" si="16"/>
        <v>126828</v>
      </c>
      <c r="AF57" s="22">
        <v>62205</v>
      </c>
      <c r="AG57" s="22">
        <v>64623</v>
      </c>
      <c r="AH57" s="23">
        <f>AF57/AE116*100</f>
        <v>0.56816682009895725</v>
      </c>
      <c r="AI57" s="23">
        <f>AG57/AE116*100</f>
        <v>0.59025230150719254</v>
      </c>
      <c r="AJ57" s="11"/>
      <c r="AK57" s="136"/>
      <c r="AR57" s="3"/>
      <c r="AT57" s="1"/>
      <c r="AU57" s="1"/>
      <c r="AV57" s="1"/>
      <c r="AW57" s="1"/>
      <c r="AX57" s="1"/>
      <c r="AY57" s="1"/>
      <c r="AZ57" s="136"/>
    </row>
    <row r="58" spans="1:52" s="2" customFormat="1" x14ac:dyDescent="0.2">
      <c r="A58" s="13">
        <v>54</v>
      </c>
      <c r="B58" s="11">
        <f t="shared" si="0"/>
        <v>143721</v>
      </c>
      <c r="C58" s="12">
        <f t="shared" si="1"/>
        <v>7760934</v>
      </c>
      <c r="D58" s="12">
        <f t="shared" si="9"/>
        <v>7878044</v>
      </c>
      <c r="E58" s="11">
        <f>IF(AND(B116&gt;=D57,B116&lt;=D58),1,0)</f>
        <v>0</v>
      </c>
      <c r="F58" s="13">
        <f t="shared" si="2"/>
        <v>0</v>
      </c>
      <c r="G58" s="13">
        <f t="shared" si="2"/>
        <v>0</v>
      </c>
      <c r="H58" s="13">
        <f t="shared" si="10"/>
        <v>0</v>
      </c>
      <c r="I58" s="1"/>
      <c r="J58" s="13">
        <v>54</v>
      </c>
      <c r="K58" s="11">
        <f t="shared" si="3"/>
        <v>70512</v>
      </c>
      <c r="L58" s="12">
        <f t="shared" si="4"/>
        <v>3807648</v>
      </c>
      <c r="M58" s="12">
        <f t="shared" si="11"/>
        <v>4012911</v>
      </c>
      <c r="N58" s="11">
        <f>IF(AND(K116&gt;=M57,K116&lt;=M58),1,0)</f>
        <v>0</v>
      </c>
      <c r="O58" s="13">
        <f t="shared" si="5"/>
        <v>0</v>
      </c>
      <c r="P58" s="13">
        <f t="shared" si="5"/>
        <v>0</v>
      </c>
      <c r="Q58" s="13">
        <f t="shared" si="12"/>
        <v>0</v>
      </c>
      <c r="R58" s="1"/>
      <c r="S58" s="13">
        <v>54</v>
      </c>
      <c r="T58" s="11">
        <f t="shared" si="6"/>
        <v>73209</v>
      </c>
      <c r="U58" s="12">
        <f t="shared" si="7"/>
        <v>3953286</v>
      </c>
      <c r="V58" s="12">
        <f t="shared" si="13"/>
        <v>3865133</v>
      </c>
      <c r="W58" s="11">
        <f>IF(AND(T116&gt;=V57,T116&lt;=V58),1,0)</f>
        <v>0</v>
      </c>
      <c r="X58" s="13">
        <f t="shared" si="8"/>
        <v>0</v>
      </c>
      <c r="Y58" s="13">
        <f t="shared" si="8"/>
        <v>0</v>
      </c>
      <c r="Z58" s="13">
        <f t="shared" si="14"/>
        <v>0</v>
      </c>
      <c r="AA58" s="1"/>
      <c r="AB58" s="1"/>
      <c r="AC58" s="13">
        <v>53</v>
      </c>
      <c r="AD58" s="153">
        <f t="shared" si="15"/>
        <v>50</v>
      </c>
      <c r="AE58" s="12">
        <f t="shared" si="16"/>
        <v>135937</v>
      </c>
      <c r="AF58" s="22">
        <v>66480</v>
      </c>
      <c r="AG58" s="22">
        <v>69457</v>
      </c>
      <c r="AH58" s="23">
        <f>AF58/AE116*100</f>
        <v>0.60721373201798368</v>
      </c>
      <c r="AI58" s="23">
        <f>AG58/AE116*100</f>
        <v>0.63440499676253148</v>
      </c>
      <c r="AJ58" s="11"/>
      <c r="AK58" s="136"/>
      <c r="AR58" s="3"/>
      <c r="AT58" s="1"/>
      <c r="AU58" s="1"/>
      <c r="AV58" s="1"/>
      <c r="AW58" s="1"/>
      <c r="AX58" s="1"/>
      <c r="AY58" s="1"/>
      <c r="AZ58" s="136"/>
    </row>
    <row r="59" spans="1:52" s="2" customFormat="1" x14ac:dyDescent="0.2">
      <c r="A59" s="13">
        <v>55</v>
      </c>
      <c r="B59" s="11">
        <f t="shared" si="0"/>
        <v>139541</v>
      </c>
      <c r="C59" s="12">
        <f t="shared" si="1"/>
        <v>7674755</v>
      </c>
      <c r="D59" s="12">
        <f t="shared" si="9"/>
        <v>8017585</v>
      </c>
      <c r="E59" s="11">
        <f>IF(AND(B116&gt;=D58,B116&lt;=D59),1,0)</f>
        <v>0</v>
      </c>
      <c r="F59" s="13">
        <f t="shared" si="2"/>
        <v>0</v>
      </c>
      <c r="G59" s="13">
        <f t="shared" si="2"/>
        <v>0</v>
      </c>
      <c r="H59" s="13">
        <f t="shared" si="10"/>
        <v>0</v>
      </c>
      <c r="I59" s="1"/>
      <c r="J59" s="13">
        <v>55</v>
      </c>
      <c r="K59" s="11">
        <f t="shared" si="3"/>
        <v>68349</v>
      </c>
      <c r="L59" s="12">
        <f t="shared" si="4"/>
        <v>3759195</v>
      </c>
      <c r="M59" s="12">
        <f t="shared" si="11"/>
        <v>4081260</v>
      </c>
      <c r="N59" s="11">
        <f>IF(AND(K116&gt;=M58,K116&lt;=M59),1,0)</f>
        <v>0</v>
      </c>
      <c r="O59" s="13">
        <f t="shared" si="5"/>
        <v>0</v>
      </c>
      <c r="P59" s="13">
        <f t="shared" si="5"/>
        <v>0</v>
      </c>
      <c r="Q59" s="13">
        <f t="shared" si="12"/>
        <v>0</v>
      </c>
      <c r="R59" s="1"/>
      <c r="S59" s="13">
        <v>55</v>
      </c>
      <c r="T59" s="11">
        <f t="shared" si="6"/>
        <v>71192</v>
      </c>
      <c r="U59" s="12">
        <f t="shared" si="7"/>
        <v>3915560</v>
      </c>
      <c r="V59" s="12">
        <f t="shared" si="13"/>
        <v>3936325</v>
      </c>
      <c r="W59" s="11">
        <f>IF(AND(T116&gt;=V58,T116&lt;=V59),1,0)</f>
        <v>0</v>
      </c>
      <c r="X59" s="13">
        <f t="shared" si="8"/>
        <v>0</v>
      </c>
      <c r="Y59" s="13">
        <f t="shared" si="8"/>
        <v>0</v>
      </c>
      <c r="Z59" s="13">
        <f t="shared" si="14"/>
        <v>0</v>
      </c>
      <c r="AA59" s="1"/>
      <c r="AB59" s="1"/>
      <c r="AC59" s="13">
        <v>54</v>
      </c>
      <c r="AD59" s="153">
        <f t="shared" si="15"/>
        <v>50</v>
      </c>
      <c r="AE59" s="12">
        <f t="shared" si="16"/>
        <v>143721</v>
      </c>
      <c r="AF59" s="22">
        <v>70512</v>
      </c>
      <c r="AG59" s="22">
        <v>73209</v>
      </c>
      <c r="AH59" s="23">
        <f>AF59/AE116*100</f>
        <v>0.64404113525950768</v>
      </c>
      <c r="AI59" s="23">
        <f>AG59/AE116*100</f>
        <v>0.66867494144561623</v>
      </c>
      <c r="AJ59" s="11"/>
      <c r="AK59" s="136"/>
      <c r="AR59" s="3"/>
      <c r="AT59" s="1"/>
      <c r="AU59" s="1"/>
      <c r="AV59" s="1"/>
      <c r="AW59" s="1"/>
      <c r="AX59" s="1"/>
      <c r="AY59" s="1"/>
      <c r="AZ59" s="136"/>
    </row>
    <row r="60" spans="1:52" s="2" customFormat="1" x14ac:dyDescent="0.2">
      <c r="A60" s="13">
        <v>56</v>
      </c>
      <c r="B60" s="11">
        <f t="shared" si="0"/>
        <v>128527</v>
      </c>
      <c r="C60" s="12">
        <f t="shared" si="1"/>
        <v>7197512</v>
      </c>
      <c r="D60" s="12">
        <f t="shared" si="9"/>
        <v>8146112</v>
      </c>
      <c r="E60" s="11">
        <f>IF(AND(B116&gt;=D59,B116&lt;=D60),1,0)</f>
        <v>0</v>
      </c>
      <c r="F60" s="13">
        <f t="shared" si="2"/>
        <v>0</v>
      </c>
      <c r="G60" s="13">
        <f t="shared" si="2"/>
        <v>0</v>
      </c>
      <c r="H60" s="13">
        <f t="shared" si="10"/>
        <v>0</v>
      </c>
      <c r="I60" s="1"/>
      <c r="J60" s="13">
        <v>56</v>
      </c>
      <c r="K60" s="11">
        <f t="shared" si="3"/>
        <v>62601</v>
      </c>
      <c r="L60" s="12">
        <f t="shared" si="4"/>
        <v>3505656</v>
      </c>
      <c r="M60" s="12">
        <f t="shared" si="11"/>
        <v>4143861</v>
      </c>
      <c r="N60" s="11">
        <f>IF(AND(K116&gt;=M59,K116&lt;=M60),1,0)</f>
        <v>0</v>
      </c>
      <c r="O60" s="13">
        <f t="shared" si="5"/>
        <v>0</v>
      </c>
      <c r="P60" s="13">
        <f t="shared" si="5"/>
        <v>0</v>
      </c>
      <c r="Q60" s="13">
        <f t="shared" si="12"/>
        <v>0</v>
      </c>
      <c r="R60" s="1"/>
      <c r="S60" s="13">
        <v>56</v>
      </c>
      <c r="T60" s="11">
        <f t="shared" si="6"/>
        <v>65926</v>
      </c>
      <c r="U60" s="12">
        <f t="shared" si="7"/>
        <v>3691856</v>
      </c>
      <c r="V60" s="12">
        <f t="shared" si="13"/>
        <v>4002251</v>
      </c>
      <c r="W60" s="11">
        <f>IF(AND(T116&gt;=V59,T116&lt;=V60),1,0)</f>
        <v>0</v>
      </c>
      <c r="X60" s="13">
        <f t="shared" si="8"/>
        <v>0</v>
      </c>
      <c r="Y60" s="13">
        <f t="shared" si="8"/>
        <v>0</v>
      </c>
      <c r="Z60" s="13">
        <f t="shared" si="14"/>
        <v>0</v>
      </c>
      <c r="AA60" s="1"/>
      <c r="AB60" s="1"/>
      <c r="AC60" s="13">
        <v>55</v>
      </c>
      <c r="AD60" s="153">
        <f t="shared" si="15"/>
        <v>55</v>
      </c>
      <c r="AE60" s="12">
        <f t="shared" si="16"/>
        <v>139541</v>
      </c>
      <c r="AF60" s="22">
        <v>68349</v>
      </c>
      <c r="AG60" s="22">
        <v>71192</v>
      </c>
      <c r="AH60" s="23">
        <f>AF60/AE116*100</f>
        <v>0.62428476789556508</v>
      </c>
      <c r="AI60" s="23">
        <f>AG60/AE116*100</f>
        <v>0.6502521060442884</v>
      </c>
      <c r="AJ60" s="11"/>
      <c r="AK60" s="136"/>
      <c r="AR60" s="3"/>
      <c r="AT60" s="1"/>
      <c r="AU60" s="1"/>
      <c r="AV60" s="1"/>
      <c r="AW60" s="1"/>
      <c r="AX60" s="1"/>
      <c r="AY60" s="1"/>
      <c r="AZ60" s="136"/>
    </row>
    <row r="61" spans="1:52" s="2" customFormat="1" x14ac:dyDescent="0.2">
      <c r="A61" s="13">
        <v>57</v>
      </c>
      <c r="B61" s="11">
        <f t="shared" si="0"/>
        <v>112727</v>
      </c>
      <c r="C61" s="12">
        <f t="shared" si="1"/>
        <v>6425439</v>
      </c>
      <c r="D61" s="12">
        <f t="shared" si="9"/>
        <v>8258839</v>
      </c>
      <c r="E61" s="11">
        <f>IF(AND(B116&gt;=D60,B116&lt;=D61),1,0)</f>
        <v>0</v>
      </c>
      <c r="F61" s="13">
        <f t="shared" si="2"/>
        <v>0</v>
      </c>
      <c r="G61" s="13">
        <f t="shared" si="2"/>
        <v>0</v>
      </c>
      <c r="H61" s="13">
        <f t="shared" si="10"/>
        <v>0</v>
      </c>
      <c r="I61" s="1"/>
      <c r="J61" s="13">
        <v>57</v>
      </c>
      <c r="K61" s="11">
        <f t="shared" si="3"/>
        <v>54771</v>
      </c>
      <c r="L61" s="12">
        <f t="shared" si="4"/>
        <v>3121947</v>
      </c>
      <c r="M61" s="12">
        <f t="shared" si="11"/>
        <v>4198632</v>
      </c>
      <c r="N61" s="11">
        <f>IF(AND(K116&gt;=M60,K116&lt;=M61),1,0)</f>
        <v>0</v>
      </c>
      <c r="O61" s="13">
        <f t="shared" si="5"/>
        <v>0</v>
      </c>
      <c r="P61" s="13">
        <f t="shared" si="5"/>
        <v>0</v>
      </c>
      <c r="Q61" s="13">
        <f t="shared" si="12"/>
        <v>0</v>
      </c>
      <c r="R61" s="1"/>
      <c r="S61" s="13">
        <v>57</v>
      </c>
      <c r="T61" s="11">
        <f t="shared" si="6"/>
        <v>57956</v>
      </c>
      <c r="U61" s="12">
        <f t="shared" si="7"/>
        <v>3303492</v>
      </c>
      <c r="V61" s="12">
        <f t="shared" si="13"/>
        <v>4060207</v>
      </c>
      <c r="W61" s="11">
        <f>IF(AND(T116&gt;=V60,T116&lt;=V61),1,0)</f>
        <v>0</v>
      </c>
      <c r="X61" s="13">
        <f t="shared" si="8"/>
        <v>0</v>
      </c>
      <c r="Y61" s="13">
        <f t="shared" si="8"/>
        <v>0</v>
      </c>
      <c r="Z61" s="13">
        <f t="shared" si="14"/>
        <v>0</v>
      </c>
      <c r="AA61" s="1"/>
      <c r="AB61" s="1"/>
      <c r="AC61" s="13">
        <v>56</v>
      </c>
      <c r="AD61" s="153">
        <f t="shared" si="15"/>
        <v>55</v>
      </c>
      <c r="AE61" s="12">
        <f t="shared" si="16"/>
        <v>128527</v>
      </c>
      <c r="AF61" s="22">
        <v>62601</v>
      </c>
      <c r="AG61" s="22">
        <v>65926</v>
      </c>
      <c r="AH61" s="23">
        <f>AF61/AE116*100</f>
        <v>0.5717837972030354</v>
      </c>
      <c r="AI61" s="23">
        <f>AG61/AE116*100</f>
        <v>0.60215361758450048</v>
      </c>
      <c r="AJ61" s="11"/>
      <c r="AK61" s="136"/>
      <c r="AR61" s="3"/>
      <c r="AT61" s="1"/>
      <c r="AU61" s="1"/>
      <c r="AV61" s="1"/>
      <c r="AW61" s="1"/>
      <c r="AX61" s="1"/>
      <c r="AY61" s="1"/>
      <c r="AZ61" s="136"/>
    </row>
    <row r="62" spans="1:52" s="2" customFormat="1" x14ac:dyDescent="0.2">
      <c r="A62" s="13">
        <v>58</v>
      </c>
      <c r="B62" s="11">
        <f t="shared" si="0"/>
        <v>103456</v>
      </c>
      <c r="C62" s="12">
        <f t="shared" si="1"/>
        <v>6000448</v>
      </c>
      <c r="D62" s="12">
        <f t="shared" si="9"/>
        <v>8362295</v>
      </c>
      <c r="E62" s="11">
        <f>IF(AND(B116&gt;=D61,B116&lt;=D62),1,0)</f>
        <v>0</v>
      </c>
      <c r="F62" s="13">
        <f t="shared" si="2"/>
        <v>0</v>
      </c>
      <c r="G62" s="13">
        <f t="shared" si="2"/>
        <v>0</v>
      </c>
      <c r="H62" s="13">
        <f t="shared" si="10"/>
        <v>0</v>
      </c>
      <c r="I62" s="1"/>
      <c r="J62" s="13">
        <v>58</v>
      </c>
      <c r="K62" s="11">
        <f t="shared" si="3"/>
        <v>49980</v>
      </c>
      <c r="L62" s="12">
        <f t="shared" si="4"/>
        <v>2898840</v>
      </c>
      <c r="M62" s="12">
        <f t="shared" si="11"/>
        <v>4248612</v>
      </c>
      <c r="N62" s="11">
        <f>IF(AND(K116&gt;=M61,K116&lt;=M62),1,0)</f>
        <v>0</v>
      </c>
      <c r="O62" s="13">
        <f t="shared" si="5"/>
        <v>0</v>
      </c>
      <c r="P62" s="13">
        <f t="shared" si="5"/>
        <v>0</v>
      </c>
      <c r="Q62" s="13">
        <f t="shared" si="12"/>
        <v>0</v>
      </c>
      <c r="R62" s="1"/>
      <c r="S62" s="13">
        <v>58</v>
      </c>
      <c r="T62" s="11">
        <f t="shared" si="6"/>
        <v>53476</v>
      </c>
      <c r="U62" s="12">
        <f t="shared" si="7"/>
        <v>3101608</v>
      </c>
      <c r="V62" s="12">
        <f t="shared" si="13"/>
        <v>4113683</v>
      </c>
      <c r="W62" s="11">
        <f>IF(AND(T116&gt;=V61,T116&lt;=V62),1,0)</f>
        <v>0</v>
      </c>
      <c r="X62" s="13">
        <f t="shared" si="8"/>
        <v>0</v>
      </c>
      <c r="Y62" s="13">
        <f t="shared" si="8"/>
        <v>0</v>
      </c>
      <c r="Z62" s="13">
        <f t="shared" si="14"/>
        <v>0</v>
      </c>
      <c r="AA62" s="1"/>
      <c r="AB62" s="1"/>
      <c r="AC62" s="13">
        <v>57</v>
      </c>
      <c r="AD62" s="153">
        <f t="shared" si="15"/>
        <v>55</v>
      </c>
      <c r="AE62" s="12">
        <f t="shared" si="16"/>
        <v>112727</v>
      </c>
      <c r="AF62" s="22">
        <v>54771</v>
      </c>
      <c r="AG62" s="22">
        <v>57956</v>
      </c>
      <c r="AH62" s="23">
        <f>AF62/AE116*100</f>
        <v>0.50026629537239742</v>
      </c>
      <c r="AI62" s="23">
        <f>AG62/AE116*100</f>
        <v>0.52935738647464292</v>
      </c>
      <c r="AJ62" s="11"/>
      <c r="AK62" s="136"/>
      <c r="AR62" s="3"/>
      <c r="AT62" s="1"/>
      <c r="AU62" s="1"/>
      <c r="AV62" s="1"/>
      <c r="AW62" s="1"/>
      <c r="AX62" s="1"/>
      <c r="AY62" s="1"/>
      <c r="AZ62" s="136"/>
    </row>
    <row r="63" spans="1:52" s="2" customFormat="1" x14ac:dyDescent="0.2">
      <c r="A63" s="13">
        <v>59</v>
      </c>
      <c r="B63" s="11">
        <f t="shared" si="0"/>
        <v>102190</v>
      </c>
      <c r="C63" s="12">
        <f t="shared" si="1"/>
        <v>6029210</v>
      </c>
      <c r="D63" s="12">
        <f t="shared" si="9"/>
        <v>8464485</v>
      </c>
      <c r="E63" s="11">
        <f>IF(AND(B116&gt;=D62,B116&lt;=D63),1,0)</f>
        <v>0</v>
      </c>
      <c r="F63" s="13">
        <f t="shared" si="2"/>
        <v>0</v>
      </c>
      <c r="G63" s="13">
        <f t="shared" si="2"/>
        <v>0</v>
      </c>
      <c r="H63" s="13">
        <f t="shared" si="10"/>
        <v>0</v>
      </c>
      <c r="I63" s="1"/>
      <c r="J63" s="13">
        <v>59</v>
      </c>
      <c r="K63" s="11">
        <f t="shared" si="3"/>
        <v>48713</v>
      </c>
      <c r="L63" s="12">
        <f t="shared" si="4"/>
        <v>2874067</v>
      </c>
      <c r="M63" s="12">
        <f t="shared" si="11"/>
        <v>4297325</v>
      </c>
      <c r="N63" s="11">
        <f>IF(AND(K116&gt;=M62,K116&lt;=M63),1,0)</f>
        <v>0</v>
      </c>
      <c r="O63" s="13">
        <f t="shared" si="5"/>
        <v>0</v>
      </c>
      <c r="P63" s="13">
        <f t="shared" si="5"/>
        <v>0</v>
      </c>
      <c r="Q63" s="13">
        <f t="shared" si="12"/>
        <v>0</v>
      </c>
      <c r="R63" s="1"/>
      <c r="S63" s="13">
        <v>59</v>
      </c>
      <c r="T63" s="11">
        <f t="shared" si="6"/>
        <v>53477</v>
      </c>
      <c r="U63" s="12">
        <f t="shared" si="7"/>
        <v>3155143</v>
      </c>
      <c r="V63" s="12">
        <f t="shared" si="13"/>
        <v>4167160</v>
      </c>
      <c r="W63" s="11">
        <f>IF(AND(T116&gt;=V62,T116&lt;=V63),1,0)</f>
        <v>0</v>
      </c>
      <c r="X63" s="13">
        <f t="shared" si="8"/>
        <v>0</v>
      </c>
      <c r="Y63" s="13">
        <f t="shared" si="8"/>
        <v>0</v>
      </c>
      <c r="Z63" s="13">
        <f t="shared" si="14"/>
        <v>0</v>
      </c>
      <c r="AA63" s="1"/>
      <c r="AB63" s="1"/>
      <c r="AC63" s="13">
        <v>58</v>
      </c>
      <c r="AD63" s="153">
        <f t="shared" si="15"/>
        <v>55</v>
      </c>
      <c r="AE63" s="12">
        <f t="shared" si="16"/>
        <v>103456</v>
      </c>
      <c r="AF63" s="22">
        <v>49980</v>
      </c>
      <c r="AG63" s="22">
        <v>53476</v>
      </c>
      <c r="AH63" s="23">
        <f>AF63/AE116*100</f>
        <v>0.45650635268139028</v>
      </c>
      <c r="AI63" s="23">
        <f>AG63/AE116*100</f>
        <v>0.48843804953961639</v>
      </c>
      <c r="AJ63" s="11"/>
      <c r="AK63" s="136"/>
      <c r="AR63" s="3"/>
      <c r="AT63" s="1"/>
      <c r="AU63" s="1"/>
      <c r="AV63" s="1"/>
      <c r="AW63" s="1"/>
      <c r="AX63" s="1"/>
      <c r="AY63" s="1"/>
      <c r="AZ63" s="136"/>
    </row>
    <row r="64" spans="1:52" s="2" customFormat="1" x14ac:dyDescent="0.2">
      <c r="A64" s="13">
        <v>60</v>
      </c>
      <c r="B64" s="11">
        <f t="shared" si="0"/>
        <v>118776</v>
      </c>
      <c r="C64" s="12">
        <f t="shared" si="1"/>
        <v>7126560</v>
      </c>
      <c r="D64" s="12">
        <f t="shared" si="9"/>
        <v>8583261</v>
      </c>
      <c r="E64" s="11">
        <f>IF(AND(B116&gt;=D63,B116&lt;=D64),1,0)</f>
        <v>0</v>
      </c>
      <c r="F64" s="13">
        <f t="shared" si="2"/>
        <v>0</v>
      </c>
      <c r="G64" s="13">
        <f t="shared" si="2"/>
        <v>0</v>
      </c>
      <c r="H64" s="13">
        <f t="shared" si="10"/>
        <v>0</v>
      </c>
      <c r="I64" s="1"/>
      <c r="J64" s="13">
        <v>60</v>
      </c>
      <c r="K64" s="11">
        <f t="shared" si="3"/>
        <v>55567</v>
      </c>
      <c r="L64" s="12">
        <f t="shared" si="4"/>
        <v>3334020</v>
      </c>
      <c r="M64" s="12">
        <f t="shared" si="11"/>
        <v>4352892</v>
      </c>
      <c r="N64" s="11">
        <f>IF(AND(K116&gt;=M63,K116&lt;=M64),1,0)</f>
        <v>0</v>
      </c>
      <c r="O64" s="13">
        <f t="shared" si="5"/>
        <v>0</v>
      </c>
      <c r="P64" s="13">
        <f t="shared" si="5"/>
        <v>0</v>
      </c>
      <c r="Q64" s="13">
        <f t="shared" si="12"/>
        <v>0</v>
      </c>
      <c r="R64" s="1"/>
      <c r="S64" s="13">
        <v>60</v>
      </c>
      <c r="T64" s="11">
        <f t="shared" si="6"/>
        <v>63209</v>
      </c>
      <c r="U64" s="12">
        <f t="shared" si="7"/>
        <v>3792540</v>
      </c>
      <c r="V64" s="12">
        <f t="shared" si="13"/>
        <v>4230369</v>
      </c>
      <c r="W64" s="11">
        <f>IF(AND(T116&gt;=V63,T116&lt;=V64),1,0)</f>
        <v>0</v>
      </c>
      <c r="X64" s="13">
        <f t="shared" si="8"/>
        <v>0</v>
      </c>
      <c r="Y64" s="13">
        <f t="shared" si="8"/>
        <v>0</v>
      </c>
      <c r="Z64" s="13">
        <f t="shared" si="14"/>
        <v>0</v>
      </c>
      <c r="AA64" s="1"/>
      <c r="AB64" s="1"/>
      <c r="AC64" s="13">
        <v>59</v>
      </c>
      <c r="AD64" s="153">
        <f t="shared" si="15"/>
        <v>55</v>
      </c>
      <c r="AE64" s="12">
        <f t="shared" si="16"/>
        <v>102190</v>
      </c>
      <c r="AF64" s="22">
        <v>48713</v>
      </c>
      <c r="AG64" s="22">
        <v>53477</v>
      </c>
      <c r="AH64" s="23">
        <f>AF64/AE116*100</f>
        <v>0.44493385270445301</v>
      </c>
      <c r="AI64" s="23">
        <f>AG64/AE116*100</f>
        <v>0.48844718332018222</v>
      </c>
      <c r="AJ64" s="11"/>
      <c r="AK64" s="136"/>
      <c r="AR64" s="3"/>
      <c r="AT64" s="1"/>
      <c r="AU64" s="1"/>
      <c r="AV64" s="1"/>
      <c r="AW64" s="1"/>
      <c r="AX64" s="1"/>
      <c r="AY64" s="1"/>
      <c r="AZ64" s="136"/>
    </row>
    <row r="65" spans="1:52" s="2" customFormat="1" x14ac:dyDescent="0.2">
      <c r="A65" s="13">
        <v>61</v>
      </c>
      <c r="B65" s="11">
        <f t="shared" si="0"/>
        <v>129444</v>
      </c>
      <c r="C65" s="12">
        <f t="shared" si="1"/>
        <v>7896084</v>
      </c>
      <c r="D65" s="12">
        <f t="shared" si="9"/>
        <v>8712705</v>
      </c>
      <c r="E65" s="11">
        <f>IF(AND(B116&gt;=D64,B116&lt;=D65),1,0)</f>
        <v>0</v>
      </c>
      <c r="F65" s="13">
        <f t="shared" si="2"/>
        <v>0</v>
      </c>
      <c r="G65" s="13">
        <f t="shared" si="2"/>
        <v>0</v>
      </c>
      <c r="H65" s="13">
        <f t="shared" si="10"/>
        <v>0</v>
      </c>
      <c r="I65" s="1"/>
      <c r="J65" s="13">
        <v>61</v>
      </c>
      <c r="K65" s="11">
        <f t="shared" si="3"/>
        <v>60603</v>
      </c>
      <c r="L65" s="12">
        <f t="shared" si="4"/>
        <v>3696783</v>
      </c>
      <c r="M65" s="12">
        <f t="shared" si="11"/>
        <v>4413495</v>
      </c>
      <c r="N65" s="11">
        <f>IF(AND(K116&gt;=M64,K116&lt;=M65),1,0)</f>
        <v>0</v>
      </c>
      <c r="O65" s="13">
        <f t="shared" si="5"/>
        <v>0</v>
      </c>
      <c r="P65" s="13">
        <f t="shared" si="5"/>
        <v>0</v>
      </c>
      <c r="Q65" s="13">
        <f t="shared" si="12"/>
        <v>0</v>
      </c>
      <c r="R65" s="1"/>
      <c r="S65" s="13">
        <v>61</v>
      </c>
      <c r="T65" s="11">
        <f t="shared" si="6"/>
        <v>68841</v>
      </c>
      <c r="U65" s="12">
        <f t="shared" si="7"/>
        <v>4199301</v>
      </c>
      <c r="V65" s="12">
        <f t="shared" si="13"/>
        <v>4299210</v>
      </c>
      <c r="W65" s="11">
        <f>IF(AND(T116&gt;=V64,T116&lt;=V65),1,0)</f>
        <v>0</v>
      </c>
      <c r="X65" s="13">
        <f t="shared" si="8"/>
        <v>0</v>
      </c>
      <c r="Y65" s="13">
        <f t="shared" si="8"/>
        <v>0</v>
      </c>
      <c r="Z65" s="13">
        <f t="shared" si="14"/>
        <v>0</v>
      </c>
      <c r="AA65" s="1"/>
      <c r="AB65" s="1"/>
      <c r="AC65" s="13">
        <v>60</v>
      </c>
      <c r="AD65" s="153">
        <f t="shared" si="15"/>
        <v>60</v>
      </c>
      <c r="AE65" s="12">
        <f t="shared" si="16"/>
        <v>118776</v>
      </c>
      <c r="AF65" s="22">
        <v>55567</v>
      </c>
      <c r="AG65" s="22">
        <v>63209</v>
      </c>
      <c r="AH65" s="23">
        <f>AF65/AE116*100</f>
        <v>0.50753678470281738</v>
      </c>
      <c r="AI65" s="23">
        <f>AG65/AE116*100</f>
        <v>0.5773371357870748</v>
      </c>
      <c r="AJ65" s="11"/>
      <c r="AK65" s="136"/>
      <c r="AR65" s="3"/>
      <c r="AT65" s="1"/>
      <c r="AU65" s="1"/>
      <c r="AV65" s="1"/>
      <c r="AW65" s="1"/>
      <c r="AX65" s="1"/>
      <c r="AY65" s="1"/>
      <c r="AZ65" s="136"/>
    </row>
    <row r="66" spans="1:52" s="2" customFormat="1" x14ac:dyDescent="0.2">
      <c r="A66" s="13">
        <v>62</v>
      </c>
      <c r="B66" s="11">
        <f t="shared" si="0"/>
        <v>123876</v>
      </c>
      <c r="C66" s="12">
        <f t="shared" si="1"/>
        <v>7680312</v>
      </c>
      <c r="D66" s="12">
        <f t="shared" si="9"/>
        <v>8836581</v>
      </c>
      <c r="E66" s="11">
        <f>IF(AND(B116&gt;=D65,B116&lt;=D66),1,0)</f>
        <v>0</v>
      </c>
      <c r="F66" s="13">
        <f t="shared" si="2"/>
        <v>0</v>
      </c>
      <c r="G66" s="13">
        <f t="shared" si="2"/>
        <v>0</v>
      </c>
      <c r="H66" s="13">
        <f t="shared" si="10"/>
        <v>0</v>
      </c>
      <c r="I66" s="1"/>
      <c r="J66" s="13">
        <v>62</v>
      </c>
      <c r="K66" s="11">
        <f t="shared" si="3"/>
        <v>58023</v>
      </c>
      <c r="L66" s="12">
        <f t="shared" si="4"/>
        <v>3597426</v>
      </c>
      <c r="M66" s="12">
        <f t="shared" si="11"/>
        <v>4471518</v>
      </c>
      <c r="N66" s="11">
        <f>IF(AND(K116&gt;=M65,K116&lt;=M66),1,0)</f>
        <v>0</v>
      </c>
      <c r="O66" s="13">
        <f t="shared" si="5"/>
        <v>0</v>
      </c>
      <c r="P66" s="13">
        <f t="shared" si="5"/>
        <v>0</v>
      </c>
      <c r="Q66" s="13">
        <f t="shared" si="12"/>
        <v>0</v>
      </c>
      <c r="R66" s="1"/>
      <c r="S66" s="13">
        <v>62</v>
      </c>
      <c r="T66" s="11">
        <f t="shared" si="6"/>
        <v>65853</v>
      </c>
      <c r="U66" s="12">
        <f t="shared" si="7"/>
        <v>4082886</v>
      </c>
      <c r="V66" s="12">
        <f t="shared" si="13"/>
        <v>4365063</v>
      </c>
      <c r="W66" s="11">
        <f>IF(AND(T116&gt;=V65,T116&lt;=V66),1,0)</f>
        <v>0</v>
      </c>
      <c r="X66" s="13">
        <f t="shared" si="8"/>
        <v>0</v>
      </c>
      <c r="Y66" s="13">
        <f t="shared" si="8"/>
        <v>0</v>
      </c>
      <c r="Z66" s="13">
        <f t="shared" si="14"/>
        <v>0</v>
      </c>
      <c r="AA66" s="1"/>
      <c r="AB66" s="1"/>
      <c r="AC66" s="13">
        <v>61</v>
      </c>
      <c r="AD66" s="153">
        <f t="shared" si="15"/>
        <v>60</v>
      </c>
      <c r="AE66" s="12">
        <f t="shared" si="16"/>
        <v>129444</v>
      </c>
      <c r="AF66" s="22">
        <v>60603</v>
      </c>
      <c r="AG66" s="22">
        <v>68841</v>
      </c>
      <c r="AH66" s="23">
        <f>AF66/AE116*100</f>
        <v>0.55353450363245893</v>
      </c>
      <c r="AI66" s="23">
        <f>AG66/AE116*100</f>
        <v>0.62877858793396524</v>
      </c>
      <c r="AJ66" s="11"/>
      <c r="AK66" s="136"/>
      <c r="AR66" s="3"/>
      <c r="AT66" s="1"/>
      <c r="AU66" s="1"/>
      <c r="AV66" s="1"/>
      <c r="AW66" s="1"/>
      <c r="AX66" s="1"/>
      <c r="AY66" s="1"/>
      <c r="AZ66" s="136"/>
    </row>
    <row r="67" spans="1:52" s="2" customFormat="1" x14ac:dyDescent="0.2">
      <c r="A67" s="13">
        <v>63</v>
      </c>
      <c r="B67" s="11">
        <f t="shared" si="0"/>
        <v>125305</v>
      </c>
      <c r="C67" s="12">
        <f t="shared" si="1"/>
        <v>7894215</v>
      </c>
      <c r="D67" s="12">
        <f t="shared" si="9"/>
        <v>8961886</v>
      </c>
      <c r="E67" s="11">
        <f>IF(AND(B116&gt;=D66,B116&lt;=D67),1,0)</f>
        <v>0</v>
      </c>
      <c r="F67" s="13">
        <f t="shared" si="2"/>
        <v>0</v>
      </c>
      <c r="G67" s="13">
        <f t="shared" si="2"/>
        <v>0</v>
      </c>
      <c r="H67" s="13">
        <f t="shared" si="10"/>
        <v>0</v>
      </c>
      <c r="I67" s="1"/>
      <c r="J67" s="13">
        <v>63</v>
      </c>
      <c r="K67" s="11">
        <f t="shared" si="3"/>
        <v>58304</v>
      </c>
      <c r="L67" s="12">
        <f t="shared" si="4"/>
        <v>3673152</v>
      </c>
      <c r="M67" s="12">
        <f t="shared" si="11"/>
        <v>4529822</v>
      </c>
      <c r="N67" s="11">
        <f>IF(AND(K116&gt;=M66,K116&lt;=M67),1,0)</f>
        <v>0</v>
      </c>
      <c r="O67" s="13">
        <f t="shared" si="5"/>
        <v>0</v>
      </c>
      <c r="P67" s="13">
        <f t="shared" si="5"/>
        <v>0</v>
      </c>
      <c r="Q67" s="13">
        <f t="shared" si="12"/>
        <v>0</v>
      </c>
      <c r="R67" s="1"/>
      <c r="S67" s="13">
        <v>63</v>
      </c>
      <c r="T67" s="11">
        <f t="shared" si="6"/>
        <v>67001</v>
      </c>
      <c r="U67" s="12">
        <f t="shared" si="7"/>
        <v>4221063</v>
      </c>
      <c r="V67" s="12">
        <f t="shared" si="13"/>
        <v>4432064</v>
      </c>
      <c r="W67" s="11">
        <f>IF(AND(T116&gt;=V66,T116&lt;=V67),1,0)</f>
        <v>0</v>
      </c>
      <c r="X67" s="13">
        <f t="shared" si="8"/>
        <v>0</v>
      </c>
      <c r="Y67" s="13">
        <f t="shared" si="8"/>
        <v>0</v>
      </c>
      <c r="Z67" s="13">
        <f t="shared" si="14"/>
        <v>0</v>
      </c>
      <c r="AA67" s="1"/>
      <c r="AB67" s="1"/>
      <c r="AC67" s="13">
        <v>62</v>
      </c>
      <c r="AD67" s="153">
        <f t="shared" si="15"/>
        <v>60</v>
      </c>
      <c r="AE67" s="12">
        <f t="shared" si="16"/>
        <v>123876</v>
      </c>
      <c r="AF67" s="22">
        <v>58023</v>
      </c>
      <c r="AG67" s="22">
        <v>65853</v>
      </c>
      <c r="AH67" s="23">
        <f>AF67/AE116*100</f>
        <v>0.52996934977255516</v>
      </c>
      <c r="AI67" s="23">
        <f>AG67/AE116*100</f>
        <v>0.60148685160319315</v>
      </c>
      <c r="AJ67" s="11"/>
      <c r="AK67" s="136"/>
      <c r="AR67" s="3"/>
      <c r="AT67" s="1"/>
      <c r="AU67" s="1"/>
      <c r="AV67" s="1"/>
      <c r="AW67" s="1"/>
      <c r="AX67" s="1"/>
      <c r="AY67" s="1"/>
      <c r="AZ67" s="136"/>
    </row>
    <row r="68" spans="1:52" s="2" customFormat="1" x14ac:dyDescent="0.2">
      <c r="A68" s="13">
        <v>64</v>
      </c>
      <c r="B68" s="11">
        <f t="shared" ref="B68:B114" si="17">AE69</f>
        <v>126650</v>
      </c>
      <c r="C68" s="12">
        <f t="shared" si="1"/>
        <v>8105600</v>
      </c>
      <c r="D68" s="12">
        <f t="shared" si="9"/>
        <v>9088536</v>
      </c>
      <c r="E68" s="11">
        <f>IF(AND(B116&gt;=D67,B116&lt;=D68),1,0)</f>
        <v>0</v>
      </c>
      <c r="F68" s="13">
        <f t="shared" si="2"/>
        <v>0</v>
      </c>
      <c r="G68" s="13">
        <f t="shared" si="2"/>
        <v>0</v>
      </c>
      <c r="H68" s="13">
        <f t="shared" si="10"/>
        <v>0</v>
      </c>
      <c r="I68" s="1"/>
      <c r="J68" s="13">
        <v>64</v>
      </c>
      <c r="K68" s="11">
        <f t="shared" si="3"/>
        <v>58716</v>
      </c>
      <c r="L68" s="12">
        <f t="shared" si="4"/>
        <v>3757824</v>
      </c>
      <c r="M68" s="12">
        <f t="shared" si="11"/>
        <v>4588538</v>
      </c>
      <c r="N68" s="11">
        <f>IF(AND(K116&gt;=M67,K116&lt;=M68),1,0)</f>
        <v>0</v>
      </c>
      <c r="O68" s="13">
        <f t="shared" si="5"/>
        <v>0</v>
      </c>
      <c r="P68" s="13">
        <f t="shared" si="5"/>
        <v>0</v>
      </c>
      <c r="Q68" s="13">
        <f t="shared" si="12"/>
        <v>0</v>
      </c>
      <c r="R68" s="1"/>
      <c r="S68" s="13">
        <v>64</v>
      </c>
      <c r="T68" s="11">
        <f t="shared" si="6"/>
        <v>67934</v>
      </c>
      <c r="U68" s="12">
        <f t="shared" si="7"/>
        <v>4347776</v>
      </c>
      <c r="V68" s="12">
        <f t="shared" si="13"/>
        <v>4499998</v>
      </c>
      <c r="W68" s="11">
        <f>IF(AND(T116&gt;=V67,T116&lt;=V68),1,0)</f>
        <v>0</v>
      </c>
      <c r="X68" s="13">
        <f t="shared" si="8"/>
        <v>0</v>
      </c>
      <c r="Y68" s="13">
        <f t="shared" si="8"/>
        <v>0</v>
      </c>
      <c r="Z68" s="13">
        <f t="shared" si="14"/>
        <v>0</v>
      </c>
      <c r="AA68" s="1"/>
      <c r="AB68" s="1"/>
      <c r="AC68" s="13">
        <v>63</v>
      </c>
      <c r="AD68" s="153">
        <f t="shared" si="15"/>
        <v>60</v>
      </c>
      <c r="AE68" s="12">
        <f t="shared" si="16"/>
        <v>125305</v>
      </c>
      <c r="AF68" s="22">
        <v>58304</v>
      </c>
      <c r="AG68" s="22">
        <v>67001</v>
      </c>
      <c r="AH68" s="23">
        <f>AF68/AE116*100</f>
        <v>0.53253594211156019</v>
      </c>
      <c r="AI68" s="23">
        <f>AG68/AE116*100</f>
        <v>0.61197243169279369</v>
      </c>
      <c r="AJ68" s="11"/>
      <c r="AK68" s="136"/>
      <c r="AR68" s="3"/>
      <c r="AT68" s="1"/>
      <c r="AU68" s="1"/>
      <c r="AV68" s="1"/>
      <c r="AW68" s="1"/>
      <c r="AX68" s="1"/>
      <c r="AY68" s="1"/>
      <c r="AZ68" s="136"/>
    </row>
    <row r="69" spans="1:52" s="2" customFormat="1" x14ac:dyDescent="0.2">
      <c r="A69" s="13">
        <v>65</v>
      </c>
      <c r="B69" s="11">
        <f t="shared" si="17"/>
        <v>129504</v>
      </c>
      <c r="C69" s="12">
        <f t="shared" ref="C69:C114" si="18">A69*B69</f>
        <v>8417760</v>
      </c>
      <c r="D69" s="12">
        <f t="shared" si="9"/>
        <v>9218040</v>
      </c>
      <c r="E69" s="11">
        <f>IF(AND(B116&gt;=D68,B116&lt;=D69),1,0)</f>
        <v>0</v>
      </c>
      <c r="F69" s="13">
        <f t="shared" ref="F69:G114" si="19">E69*A69</f>
        <v>0</v>
      </c>
      <c r="G69" s="13">
        <f t="shared" si="19"/>
        <v>0</v>
      </c>
      <c r="H69" s="13">
        <f t="shared" si="10"/>
        <v>0</v>
      </c>
      <c r="I69" s="1"/>
      <c r="J69" s="13">
        <v>65</v>
      </c>
      <c r="K69" s="11">
        <f t="shared" ref="K69:K114" si="20">AF70</f>
        <v>59921</v>
      </c>
      <c r="L69" s="12">
        <f t="shared" ref="L69:L114" si="21">J69*K69</f>
        <v>3894865</v>
      </c>
      <c r="M69" s="12">
        <f t="shared" si="11"/>
        <v>4648459</v>
      </c>
      <c r="N69" s="11">
        <f>IF(AND(K116&gt;=M68,K116&lt;=M69),1,0)</f>
        <v>0</v>
      </c>
      <c r="O69" s="13">
        <f t="shared" ref="O69:P114" si="22">N69*J69</f>
        <v>0</v>
      </c>
      <c r="P69" s="13">
        <f t="shared" si="22"/>
        <v>0</v>
      </c>
      <c r="Q69" s="13">
        <f t="shared" si="12"/>
        <v>0</v>
      </c>
      <c r="R69" s="1"/>
      <c r="S69" s="13">
        <v>65</v>
      </c>
      <c r="T69" s="11">
        <f t="shared" ref="T69:T114" si="23">AG70</f>
        <v>69583</v>
      </c>
      <c r="U69" s="12">
        <f t="shared" ref="U69:U114" si="24">S69*T69</f>
        <v>4522895</v>
      </c>
      <c r="V69" s="12">
        <f t="shared" si="13"/>
        <v>4569581</v>
      </c>
      <c r="W69" s="11">
        <f>IF(AND(T116&gt;=V68,T116&lt;=V69),1,0)</f>
        <v>0</v>
      </c>
      <c r="X69" s="13">
        <f t="shared" ref="X69:Y114" si="25">W69*S69</f>
        <v>0</v>
      </c>
      <c r="Y69" s="13">
        <f t="shared" si="25"/>
        <v>0</v>
      </c>
      <c r="Z69" s="13">
        <f t="shared" si="14"/>
        <v>0</v>
      </c>
      <c r="AA69" s="1"/>
      <c r="AB69" s="1"/>
      <c r="AC69" s="13">
        <v>64</v>
      </c>
      <c r="AD69" s="153">
        <f t="shared" si="15"/>
        <v>60</v>
      </c>
      <c r="AE69" s="12">
        <f t="shared" si="16"/>
        <v>126650</v>
      </c>
      <c r="AF69" s="22">
        <v>58716</v>
      </c>
      <c r="AG69" s="22">
        <v>67934</v>
      </c>
      <c r="AH69" s="23">
        <f>AF69/AE116*100</f>
        <v>0.53629905970469216</v>
      </c>
      <c r="AI69" s="23">
        <f>AG69/AE116*100</f>
        <v>0.62049424896073557</v>
      </c>
      <c r="AJ69" s="11"/>
      <c r="AK69" s="136"/>
      <c r="AR69" s="3"/>
      <c r="AT69" s="1"/>
      <c r="AU69" s="1"/>
      <c r="AV69" s="1"/>
      <c r="AW69" s="1"/>
      <c r="AX69" s="1"/>
      <c r="AY69" s="1"/>
      <c r="AZ69" s="136"/>
    </row>
    <row r="70" spans="1:52" s="2" customFormat="1" x14ac:dyDescent="0.2">
      <c r="A70" s="13">
        <v>66</v>
      </c>
      <c r="B70" s="11">
        <f t="shared" si="17"/>
        <v>130340</v>
      </c>
      <c r="C70" s="12">
        <f t="shared" si="18"/>
        <v>8602440</v>
      </c>
      <c r="D70" s="12">
        <f t="shared" ref="D70:D114" si="26">D69+B70</f>
        <v>9348380</v>
      </c>
      <c r="E70" s="11">
        <f>IF(AND(B116&gt;=D69,B116&lt;=D70),1,0)</f>
        <v>0</v>
      </c>
      <c r="F70" s="13">
        <f t="shared" si="19"/>
        <v>0</v>
      </c>
      <c r="G70" s="13">
        <f t="shared" si="19"/>
        <v>0</v>
      </c>
      <c r="H70" s="13">
        <f t="shared" ref="H70:H114" si="27">D69*E70</f>
        <v>0</v>
      </c>
      <c r="I70" s="1"/>
      <c r="J70" s="13">
        <v>66</v>
      </c>
      <c r="K70" s="11">
        <f t="shared" si="20"/>
        <v>60989</v>
      </c>
      <c r="L70" s="12">
        <f t="shared" si="21"/>
        <v>4025274</v>
      </c>
      <c r="M70" s="12">
        <f t="shared" ref="M70:M114" si="28">M69+K70</f>
        <v>4709448</v>
      </c>
      <c r="N70" s="11">
        <f>IF(AND(K116&gt;=M69,K116&lt;=M70),1,0)</f>
        <v>0</v>
      </c>
      <c r="O70" s="13">
        <f t="shared" si="22"/>
        <v>0</v>
      </c>
      <c r="P70" s="13">
        <f t="shared" si="22"/>
        <v>0</v>
      </c>
      <c r="Q70" s="13">
        <f t="shared" ref="Q70:Q114" si="29">M69*N70</f>
        <v>0</v>
      </c>
      <c r="R70" s="1"/>
      <c r="S70" s="13">
        <v>66</v>
      </c>
      <c r="T70" s="11">
        <f t="shared" si="23"/>
        <v>69351</v>
      </c>
      <c r="U70" s="12">
        <f t="shared" si="24"/>
        <v>4577166</v>
      </c>
      <c r="V70" s="12">
        <f t="shared" ref="V70:V114" si="30">V69+T70</f>
        <v>4638932</v>
      </c>
      <c r="W70" s="11">
        <f>IF(AND(T116&gt;=V69,T116&lt;=V70),1,0)</f>
        <v>0</v>
      </c>
      <c r="X70" s="13">
        <f t="shared" si="25"/>
        <v>0</v>
      </c>
      <c r="Y70" s="13">
        <f t="shared" si="25"/>
        <v>0</v>
      </c>
      <c r="Z70" s="13">
        <f t="shared" ref="Z70:Z114" si="31">V69*W70</f>
        <v>0</v>
      </c>
      <c r="AA70" s="1"/>
      <c r="AB70" s="1"/>
      <c r="AC70" s="13">
        <v>65</v>
      </c>
      <c r="AD70" s="153">
        <f t="shared" ref="AD70:AD94" si="32">5*INT(AC70/5)</f>
        <v>65</v>
      </c>
      <c r="AE70" s="12">
        <f t="shared" ref="AE70:AE104" si="33">AF70+AG70</f>
        <v>129504</v>
      </c>
      <c r="AF70" s="22">
        <v>59921</v>
      </c>
      <c r="AG70" s="22">
        <v>69583</v>
      </c>
      <c r="AH70" s="23">
        <f>AF70/AE116*100</f>
        <v>0.54730526528654633</v>
      </c>
      <c r="AI70" s="23">
        <f>AG70/AE116*100</f>
        <v>0.63555585311382912</v>
      </c>
      <c r="AJ70" s="11"/>
      <c r="AK70" s="136"/>
      <c r="AR70" s="3"/>
      <c r="AT70" s="1"/>
      <c r="AU70" s="1"/>
      <c r="AV70" s="1"/>
      <c r="AW70" s="1"/>
      <c r="AX70" s="1"/>
      <c r="AY70" s="1"/>
      <c r="AZ70" s="136"/>
    </row>
    <row r="71" spans="1:52" s="2" customFormat="1" x14ac:dyDescent="0.2">
      <c r="A71" s="13">
        <v>67</v>
      </c>
      <c r="B71" s="11">
        <f t="shared" si="17"/>
        <v>128771</v>
      </c>
      <c r="C71" s="12">
        <f t="shared" si="18"/>
        <v>8627657</v>
      </c>
      <c r="D71" s="12">
        <f t="shared" si="26"/>
        <v>9477151</v>
      </c>
      <c r="E71" s="11">
        <f>IF(AND(B116&gt;=D70,B116&lt;=D71),1,0)</f>
        <v>0</v>
      </c>
      <c r="F71" s="13">
        <f t="shared" si="19"/>
        <v>0</v>
      </c>
      <c r="G71" s="13">
        <f t="shared" si="19"/>
        <v>0</v>
      </c>
      <c r="H71" s="13">
        <f t="shared" si="27"/>
        <v>0</v>
      </c>
      <c r="I71" s="1"/>
      <c r="J71" s="13">
        <v>67</v>
      </c>
      <c r="K71" s="11">
        <f t="shared" si="20"/>
        <v>59939</v>
      </c>
      <c r="L71" s="12">
        <f t="shared" si="21"/>
        <v>4015913</v>
      </c>
      <c r="M71" s="12">
        <f t="shared" si="28"/>
        <v>4769387</v>
      </c>
      <c r="N71" s="11">
        <f>IF(AND(K116&gt;=M70,K116&lt;=M71),1,0)</f>
        <v>0</v>
      </c>
      <c r="O71" s="13">
        <f t="shared" si="22"/>
        <v>0</v>
      </c>
      <c r="P71" s="13">
        <f t="shared" si="22"/>
        <v>0</v>
      </c>
      <c r="Q71" s="13">
        <f t="shared" si="29"/>
        <v>0</v>
      </c>
      <c r="R71" s="1"/>
      <c r="S71" s="13">
        <v>67</v>
      </c>
      <c r="T71" s="11">
        <f t="shared" si="23"/>
        <v>68832</v>
      </c>
      <c r="U71" s="12">
        <f t="shared" si="24"/>
        <v>4611744</v>
      </c>
      <c r="V71" s="12">
        <f t="shared" si="30"/>
        <v>4707764</v>
      </c>
      <c r="W71" s="11">
        <f>IF(AND(T116&gt;=V70,T116&lt;=V71),1,0)</f>
        <v>0</v>
      </c>
      <c r="X71" s="13">
        <f t="shared" si="25"/>
        <v>0</v>
      </c>
      <c r="Y71" s="13">
        <f t="shared" si="25"/>
        <v>0</v>
      </c>
      <c r="Z71" s="13">
        <f t="shared" si="31"/>
        <v>0</v>
      </c>
      <c r="AA71" s="1"/>
      <c r="AB71" s="1"/>
      <c r="AC71" s="13">
        <v>66</v>
      </c>
      <c r="AD71" s="153">
        <f t="shared" si="32"/>
        <v>65</v>
      </c>
      <c r="AE71" s="12">
        <f t="shared" si="33"/>
        <v>130340</v>
      </c>
      <c r="AF71" s="22">
        <v>60989</v>
      </c>
      <c r="AG71" s="22">
        <v>69351</v>
      </c>
      <c r="AH71" s="23">
        <f>AF71/AE116*100</f>
        <v>0.55706014293087858</v>
      </c>
      <c r="AI71" s="23">
        <f>AG71/AE116*100</f>
        <v>0.63343681602255086</v>
      </c>
      <c r="AJ71" s="11"/>
      <c r="AK71" s="136"/>
      <c r="AR71" s="3"/>
      <c r="AT71" s="1"/>
      <c r="AU71" s="1"/>
      <c r="AV71" s="1"/>
      <c r="AW71" s="1"/>
      <c r="AX71" s="1"/>
      <c r="AY71" s="1"/>
      <c r="AZ71" s="136"/>
    </row>
    <row r="72" spans="1:52" s="2" customFormat="1" x14ac:dyDescent="0.2">
      <c r="A72" s="13">
        <v>68</v>
      </c>
      <c r="B72" s="11">
        <f t="shared" si="17"/>
        <v>122229</v>
      </c>
      <c r="C72" s="12">
        <f t="shared" si="18"/>
        <v>8311572</v>
      </c>
      <c r="D72" s="12">
        <f t="shared" si="26"/>
        <v>9599380</v>
      </c>
      <c r="E72" s="11">
        <f>IF(AND(B116&gt;=D71,B116&lt;=D72),1,0)</f>
        <v>0</v>
      </c>
      <c r="F72" s="13">
        <f t="shared" si="19"/>
        <v>0</v>
      </c>
      <c r="G72" s="13">
        <f t="shared" si="19"/>
        <v>0</v>
      </c>
      <c r="H72" s="13">
        <f t="shared" si="27"/>
        <v>0</v>
      </c>
      <c r="I72" s="1"/>
      <c r="J72" s="13">
        <v>68</v>
      </c>
      <c r="K72" s="11">
        <f t="shared" si="20"/>
        <v>55878</v>
      </c>
      <c r="L72" s="12">
        <f t="shared" si="21"/>
        <v>3799704</v>
      </c>
      <c r="M72" s="12">
        <f t="shared" si="28"/>
        <v>4825265</v>
      </c>
      <c r="N72" s="11">
        <f>IF(AND(K116&gt;=M71,K116&lt;=M72),1,0)</f>
        <v>0</v>
      </c>
      <c r="O72" s="13">
        <f t="shared" si="22"/>
        <v>0</v>
      </c>
      <c r="P72" s="13">
        <f t="shared" si="22"/>
        <v>0</v>
      </c>
      <c r="Q72" s="13">
        <f t="shared" si="29"/>
        <v>0</v>
      </c>
      <c r="R72" s="1"/>
      <c r="S72" s="13">
        <v>68</v>
      </c>
      <c r="T72" s="11">
        <f t="shared" si="23"/>
        <v>66351</v>
      </c>
      <c r="U72" s="12">
        <f t="shared" si="24"/>
        <v>4511868</v>
      </c>
      <c r="V72" s="12">
        <f t="shared" si="30"/>
        <v>4774115</v>
      </c>
      <c r="W72" s="11">
        <f>IF(AND(T116&gt;=V71,T116&lt;=V72),1,0)</f>
        <v>0</v>
      </c>
      <c r="X72" s="13">
        <f t="shared" si="25"/>
        <v>0</v>
      </c>
      <c r="Y72" s="13">
        <f t="shared" si="25"/>
        <v>0</v>
      </c>
      <c r="Z72" s="13">
        <f t="shared" si="31"/>
        <v>0</v>
      </c>
      <c r="AA72" s="1"/>
      <c r="AB72" s="1"/>
      <c r="AC72" s="13">
        <v>67</v>
      </c>
      <c r="AD72" s="153">
        <f t="shared" si="32"/>
        <v>65</v>
      </c>
      <c r="AE72" s="12">
        <f t="shared" si="33"/>
        <v>128771</v>
      </c>
      <c r="AF72" s="22">
        <v>59939</v>
      </c>
      <c r="AG72" s="22">
        <v>68832</v>
      </c>
      <c r="AH72" s="23">
        <f>AF72/AE116*100</f>
        <v>0.54746967333673169</v>
      </c>
      <c r="AI72" s="23">
        <f>AG72/AE116*100</f>
        <v>0.62869638390887261</v>
      </c>
      <c r="AJ72" s="11"/>
      <c r="AK72" s="136"/>
      <c r="AR72" s="3"/>
      <c r="AT72" s="1"/>
      <c r="AU72" s="1"/>
      <c r="AV72" s="1"/>
      <c r="AW72" s="1"/>
      <c r="AX72" s="1"/>
      <c r="AY72" s="1"/>
      <c r="AZ72" s="136"/>
    </row>
    <row r="73" spans="1:52" s="2" customFormat="1" x14ac:dyDescent="0.2">
      <c r="A73" s="13">
        <v>69</v>
      </c>
      <c r="B73" s="11">
        <f t="shared" si="17"/>
        <v>116095</v>
      </c>
      <c r="C73" s="12">
        <f t="shared" si="18"/>
        <v>8010555</v>
      </c>
      <c r="D73" s="12">
        <f t="shared" si="26"/>
        <v>9715475</v>
      </c>
      <c r="E73" s="11">
        <f>IF(AND(B116&gt;=D72,B116&lt;=D73),1,0)</f>
        <v>0</v>
      </c>
      <c r="F73" s="13">
        <f t="shared" si="19"/>
        <v>0</v>
      </c>
      <c r="G73" s="13">
        <f t="shared" si="19"/>
        <v>0</v>
      </c>
      <c r="H73" s="13">
        <f t="shared" si="27"/>
        <v>0</v>
      </c>
      <c r="I73" s="1"/>
      <c r="J73" s="13">
        <v>69</v>
      </c>
      <c r="K73" s="11">
        <f t="shared" si="20"/>
        <v>54479</v>
      </c>
      <c r="L73" s="12">
        <f t="shared" si="21"/>
        <v>3759051</v>
      </c>
      <c r="M73" s="12">
        <f t="shared" si="28"/>
        <v>4879744</v>
      </c>
      <c r="N73" s="11">
        <f>IF(AND(K116&gt;=M72,K116&lt;=M73),1,0)</f>
        <v>0</v>
      </c>
      <c r="O73" s="13">
        <f t="shared" si="22"/>
        <v>0</v>
      </c>
      <c r="P73" s="13">
        <f t="shared" si="22"/>
        <v>0</v>
      </c>
      <c r="Q73" s="13">
        <f t="shared" si="29"/>
        <v>0</v>
      </c>
      <c r="R73" s="1"/>
      <c r="S73" s="13">
        <v>69</v>
      </c>
      <c r="T73" s="11">
        <f t="shared" si="23"/>
        <v>61616</v>
      </c>
      <c r="U73" s="12">
        <f t="shared" si="24"/>
        <v>4251504</v>
      </c>
      <c r="V73" s="12">
        <f t="shared" si="30"/>
        <v>4835731</v>
      </c>
      <c r="W73" s="11">
        <f>IF(AND(T116&gt;=V72,T116&lt;=V73),1,0)</f>
        <v>0</v>
      </c>
      <c r="X73" s="13">
        <f t="shared" si="25"/>
        <v>0</v>
      </c>
      <c r="Y73" s="13">
        <f t="shared" si="25"/>
        <v>0</v>
      </c>
      <c r="Z73" s="13">
        <f t="shared" si="31"/>
        <v>0</v>
      </c>
      <c r="AA73" s="1"/>
      <c r="AB73" s="1"/>
      <c r="AC73" s="13">
        <v>68</v>
      </c>
      <c r="AD73" s="153">
        <f t="shared" si="32"/>
        <v>65</v>
      </c>
      <c r="AE73" s="12">
        <f t="shared" si="33"/>
        <v>122229</v>
      </c>
      <c r="AF73" s="22">
        <v>55878</v>
      </c>
      <c r="AG73" s="22">
        <v>66351</v>
      </c>
      <c r="AH73" s="23">
        <f>AF73/AE116*100</f>
        <v>0.51037739045879804</v>
      </c>
      <c r="AI73" s="23">
        <f>AG73/AE116*100</f>
        <v>0.6060354743249885</v>
      </c>
      <c r="AJ73" s="11"/>
      <c r="AK73" s="136"/>
      <c r="AR73" s="3"/>
      <c r="AT73" s="1"/>
      <c r="AU73" s="1"/>
      <c r="AV73" s="1"/>
      <c r="AW73" s="1"/>
      <c r="AX73" s="1"/>
      <c r="AY73" s="1"/>
      <c r="AZ73" s="136"/>
    </row>
    <row r="74" spans="1:52" s="2" customFormat="1" x14ac:dyDescent="0.2">
      <c r="A74" s="13">
        <v>70</v>
      </c>
      <c r="B74" s="11">
        <f t="shared" si="17"/>
        <v>122908</v>
      </c>
      <c r="C74" s="12">
        <f t="shared" si="18"/>
        <v>8603560</v>
      </c>
      <c r="D74" s="12">
        <f t="shared" si="26"/>
        <v>9838383</v>
      </c>
      <c r="E74" s="11">
        <f>IF(AND(B116&gt;=D73,B116&lt;=D74),1,0)</f>
        <v>0</v>
      </c>
      <c r="F74" s="13">
        <f t="shared" si="19"/>
        <v>0</v>
      </c>
      <c r="G74" s="13">
        <f t="shared" si="19"/>
        <v>0</v>
      </c>
      <c r="H74" s="13">
        <f t="shared" si="27"/>
        <v>0</v>
      </c>
      <c r="I74" s="1"/>
      <c r="J74" s="13">
        <v>70</v>
      </c>
      <c r="K74" s="11">
        <f t="shared" si="20"/>
        <v>56763</v>
      </c>
      <c r="L74" s="12">
        <f t="shared" si="21"/>
        <v>3973410</v>
      </c>
      <c r="M74" s="12">
        <f t="shared" si="28"/>
        <v>4936507</v>
      </c>
      <c r="N74" s="11">
        <f>IF(AND(K116&gt;=M73,K116&lt;=M74),1,0)</f>
        <v>0</v>
      </c>
      <c r="O74" s="13">
        <f t="shared" si="22"/>
        <v>0</v>
      </c>
      <c r="P74" s="13">
        <f t="shared" si="22"/>
        <v>0</v>
      </c>
      <c r="Q74" s="13">
        <f t="shared" si="29"/>
        <v>0</v>
      </c>
      <c r="R74" s="1"/>
      <c r="S74" s="13">
        <v>70</v>
      </c>
      <c r="T74" s="11">
        <f t="shared" si="23"/>
        <v>66145</v>
      </c>
      <c r="U74" s="12">
        <f t="shared" si="24"/>
        <v>4630150</v>
      </c>
      <c r="V74" s="12">
        <f t="shared" si="30"/>
        <v>4901876</v>
      </c>
      <c r="W74" s="11">
        <f>IF(AND(T116&gt;=V73,T116&lt;=V74),1,0)</f>
        <v>0</v>
      </c>
      <c r="X74" s="13">
        <f t="shared" si="25"/>
        <v>0</v>
      </c>
      <c r="Y74" s="13">
        <f t="shared" si="25"/>
        <v>0</v>
      </c>
      <c r="Z74" s="13">
        <f t="shared" si="31"/>
        <v>0</v>
      </c>
      <c r="AA74" s="1"/>
      <c r="AB74" s="1"/>
      <c r="AC74" s="13">
        <v>69</v>
      </c>
      <c r="AD74" s="153">
        <f t="shared" si="32"/>
        <v>65</v>
      </c>
      <c r="AE74" s="12">
        <f t="shared" si="33"/>
        <v>116095</v>
      </c>
      <c r="AF74" s="22">
        <v>54479</v>
      </c>
      <c r="AG74" s="22">
        <v>61616</v>
      </c>
      <c r="AH74" s="23">
        <f>AF74/AE116*100</f>
        <v>0.49759923144716806</v>
      </c>
      <c r="AI74" s="23">
        <f>AG74/AE116*100</f>
        <v>0.5627870233456691</v>
      </c>
      <c r="AJ74" s="11"/>
      <c r="AK74" s="136"/>
      <c r="AR74" s="3"/>
      <c r="AT74" s="1"/>
      <c r="AU74" s="1"/>
      <c r="AV74" s="1"/>
      <c r="AW74" s="1"/>
      <c r="AX74" s="1"/>
      <c r="AY74" s="1"/>
      <c r="AZ74" s="136"/>
    </row>
    <row r="75" spans="1:52" s="2" customFormat="1" x14ac:dyDescent="0.2">
      <c r="A75" s="13">
        <v>71</v>
      </c>
      <c r="B75" s="11">
        <f t="shared" si="17"/>
        <v>117702</v>
      </c>
      <c r="C75" s="12">
        <f t="shared" si="18"/>
        <v>8356842</v>
      </c>
      <c r="D75" s="12">
        <f t="shared" si="26"/>
        <v>9956085</v>
      </c>
      <c r="E75" s="11">
        <f>IF(AND(B116&gt;=D74,B116&lt;=D75),1,0)</f>
        <v>0</v>
      </c>
      <c r="F75" s="13">
        <f t="shared" si="19"/>
        <v>0</v>
      </c>
      <c r="G75" s="13">
        <f t="shared" si="19"/>
        <v>0</v>
      </c>
      <c r="H75" s="13">
        <f t="shared" si="27"/>
        <v>0</v>
      </c>
      <c r="I75" s="1"/>
      <c r="J75" s="13">
        <v>71</v>
      </c>
      <c r="K75" s="11">
        <f t="shared" si="20"/>
        <v>53206</v>
      </c>
      <c r="L75" s="12">
        <f t="shared" si="21"/>
        <v>3777626</v>
      </c>
      <c r="M75" s="12">
        <f t="shared" si="28"/>
        <v>4989713</v>
      </c>
      <c r="N75" s="11">
        <f>IF(AND(K116&gt;=M74,K116&lt;=M75),1,0)</f>
        <v>0</v>
      </c>
      <c r="O75" s="13">
        <f t="shared" si="22"/>
        <v>0</v>
      </c>
      <c r="P75" s="13">
        <f t="shared" si="22"/>
        <v>0</v>
      </c>
      <c r="Q75" s="13">
        <f t="shared" si="29"/>
        <v>0</v>
      </c>
      <c r="R75" s="1"/>
      <c r="S75" s="13">
        <v>71</v>
      </c>
      <c r="T75" s="11">
        <f t="shared" si="23"/>
        <v>64496</v>
      </c>
      <c r="U75" s="12">
        <f t="shared" si="24"/>
        <v>4579216</v>
      </c>
      <c r="V75" s="12">
        <f t="shared" si="30"/>
        <v>4966372</v>
      </c>
      <c r="W75" s="11">
        <f>IF(AND(T116&gt;=V74,T116&lt;=V75),1,0)</f>
        <v>0</v>
      </c>
      <c r="X75" s="13">
        <f t="shared" si="25"/>
        <v>0</v>
      </c>
      <c r="Y75" s="13">
        <f t="shared" si="25"/>
        <v>0</v>
      </c>
      <c r="Z75" s="13">
        <f t="shared" si="31"/>
        <v>0</v>
      </c>
      <c r="AA75" s="1"/>
      <c r="AB75" s="1"/>
      <c r="AC75" s="13">
        <v>70</v>
      </c>
      <c r="AD75" s="153">
        <f t="shared" si="32"/>
        <v>70</v>
      </c>
      <c r="AE75" s="12">
        <f t="shared" si="33"/>
        <v>122908</v>
      </c>
      <c r="AF75" s="22">
        <v>56763</v>
      </c>
      <c r="AG75" s="22">
        <v>66145</v>
      </c>
      <c r="AH75" s="23">
        <f>AF75/AE116*100</f>
        <v>0.51846078625957892</v>
      </c>
      <c r="AI75" s="23">
        <f>AG75/AE116*100</f>
        <v>0.60415391552842257</v>
      </c>
      <c r="AJ75" s="11"/>
      <c r="AK75" s="136"/>
      <c r="AR75" s="3"/>
      <c r="AT75" s="1"/>
      <c r="AU75" s="1"/>
      <c r="AV75" s="1"/>
      <c r="AW75" s="1"/>
      <c r="AX75" s="1"/>
      <c r="AY75" s="1"/>
      <c r="AZ75" s="136"/>
    </row>
    <row r="76" spans="1:52" s="2" customFormat="1" x14ac:dyDescent="0.2">
      <c r="A76" s="13">
        <v>72</v>
      </c>
      <c r="B76" s="11">
        <f t="shared" si="17"/>
        <v>105260</v>
      </c>
      <c r="C76" s="12">
        <f t="shared" si="18"/>
        <v>7578720</v>
      </c>
      <c r="D76" s="12">
        <f t="shared" si="26"/>
        <v>10061345</v>
      </c>
      <c r="E76" s="11">
        <f>IF(AND(B116&gt;=D75,B116&lt;=D76),1,0)</f>
        <v>0</v>
      </c>
      <c r="F76" s="13">
        <f t="shared" si="19"/>
        <v>0</v>
      </c>
      <c r="G76" s="13">
        <f t="shared" si="19"/>
        <v>0</v>
      </c>
      <c r="H76" s="13">
        <f t="shared" si="27"/>
        <v>0</v>
      </c>
      <c r="I76" s="1"/>
      <c r="J76" s="13">
        <v>72</v>
      </c>
      <c r="K76" s="11">
        <f t="shared" si="20"/>
        <v>48157</v>
      </c>
      <c r="L76" s="12">
        <f t="shared" si="21"/>
        <v>3467304</v>
      </c>
      <c r="M76" s="12">
        <f t="shared" si="28"/>
        <v>5037870</v>
      </c>
      <c r="N76" s="11">
        <f>IF(AND(K116&gt;=M75,K116&lt;=M76),1,0)</f>
        <v>0</v>
      </c>
      <c r="O76" s="13">
        <f t="shared" si="22"/>
        <v>0</v>
      </c>
      <c r="P76" s="13">
        <f t="shared" si="22"/>
        <v>0</v>
      </c>
      <c r="Q76" s="13">
        <f t="shared" si="29"/>
        <v>0</v>
      </c>
      <c r="R76" s="1"/>
      <c r="S76" s="13">
        <v>72</v>
      </c>
      <c r="T76" s="11">
        <f t="shared" si="23"/>
        <v>57103</v>
      </c>
      <c r="U76" s="12">
        <f t="shared" si="24"/>
        <v>4111416</v>
      </c>
      <c r="V76" s="12">
        <f t="shared" si="30"/>
        <v>5023475</v>
      </c>
      <c r="W76" s="11">
        <f>IF(AND(T116&gt;=V75,T116&lt;=V76),1,0)</f>
        <v>0</v>
      </c>
      <c r="X76" s="13">
        <f t="shared" si="25"/>
        <v>0</v>
      </c>
      <c r="Y76" s="13">
        <f t="shared" si="25"/>
        <v>0</v>
      </c>
      <c r="Z76" s="13">
        <f t="shared" si="31"/>
        <v>0</v>
      </c>
      <c r="AA76" s="1"/>
      <c r="AB76" s="1"/>
      <c r="AC76" s="13">
        <v>71</v>
      </c>
      <c r="AD76" s="153">
        <f t="shared" si="32"/>
        <v>70</v>
      </c>
      <c r="AE76" s="12">
        <f t="shared" si="33"/>
        <v>117702</v>
      </c>
      <c r="AF76" s="22">
        <v>53206</v>
      </c>
      <c r="AG76" s="22">
        <v>64496</v>
      </c>
      <c r="AH76" s="23">
        <f>AF76/AE116*100</f>
        <v>0.48597192878683571</v>
      </c>
      <c r="AI76" s="23">
        <f>AG76/AE116*100</f>
        <v>0.58909231137532903</v>
      </c>
      <c r="AJ76" s="11"/>
      <c r="AK76" s="136"/>
      <c r="AR76" s="3"/>
      <c r="AT76" s="1"/>
      <c r="AU76" s="1"/>
      <c r="AV76" s="1"/>
      <c r="AW76" s="1"/>
      <c r="AX76" s="1"/>
      <c r="AY76" s="1"/>
      <c r="AZ76" s="136"/>
    </row>
    <row r="77" spans="1:52" s="2" customFormat="1" x14ac:dyDescent="0.2">
      <c r="A77" s="13">
        <v>73</v>
      </c>
      <c r="B77" s="11">
        <f t="shared" si="17"/>
        <v>101927</v>
      </c>
      <c r="C77" s="12">
        <f t="shared" si="18"/>
        <v>7440671</v>
      </c>
      <c r="D77" s="12">
        <f t="shared" si="26"/>
        <v>10163272</v>
      </c>
      <c r="E77" s="11">
        <f>IF(AND(B116&gt;=D76,B116&lt;=D77),1,0)</f>
        <v>0</v>
      </c>
      <c r="F77" s="13">
        <f t="shared" si="19"/>
        <v>0</v>
      </c>
      <c r="G77" s="13">
        <f t="shared" si="19"/>
        <v>0</v>
      </c>
      <c r="H77" s="13">
        <f t="shared" si="27"/>
        <v>0</v>
      </c>
      <c r="I77" s="1"/>
      <c r="J77" s="13">
        <v>73</v>
      </c>
      <c r="K77" s="11">
        <f t="shared" si="20"/>
        <v>46209</v>
      </c>
      <c r="L77" s="12">
        <f t="shared" si="21"/>
        <v>3373257</v>
      </c>
      <c r="M77" s="12">
        <f t="shared" si="28"/>
        <v>5084079</v>
      </c>
      <c r="N77" s="11">
        <f>IF(AND(K116&gt;=M76,K116&lt;=M77),1,0)</f>
        <v>0</v>
      </c>
      <c r="O77" s="13">
        <f t="shared" si="22"/>
        <v>0</v>
      </c>
      <c r="P77" s="13">
        <f t="shared" si="22"/>
        <v>0</v>
      </c>
      <c r="Q77" s="13">
        <f t="shared" si="29"/>
        <v>0</v>
      </c>
      <c r="R77" s="1"/>
      <c r="S77" s="13">
        <v>73</v>
      </c>
      <c r="T77" s="11">
        <f t="shared" si="23"/>
        <v>55718</v>
      </c>
      <c r="U77" s="12">
        <f t="shared" si="24"/>
        <v>4067414</v>
      </c>
      <c r="V77" s="12">
        <f t="shared" si="30"/>
        <v>5079193</v>
      </c>
      <c r="W77" s="11">
        <f>IF(AND(T116&gt;=V76,T116&lt;=V77),1,0)</f>
        <v>0</v>
      </c>
      <c r="X77" s="13">
        <f t="shared" si="25"/>
        <v>0</v>
      </c>
      <c r="Y77" s="13">
        <f t="shared" si="25"/>
        <v>0</v>
      </c>
      <c r="Z77" s="13">
        <f t="shared" si="31"/>
        <v>0</v>
      </c>
      <c r="AA77" s="1"/>
      <c r="AB77" s="1"/>
      <c r="AC77" s="13">
        <v>72</v>
      </c>
      <c r="AD77" s="153">
        <f t="shared" si="32"/>
        <v>70</v>
      </c>
      <c r="AE77" s="12">
        <f t="shared" si="33"/>
        <v>105260</v>
      </c>
      <c r="AF77" s="22">
        <v>48157</v>
      </c>
      <c r="AG77" s="22">
        <v>57103</v>
      </c>
      <c r="AH77" s="23">
        <f>AF77/AE116*100</f>
        <v>0.43985547070983816</v>
      </c>
      <c r="AI77" s="23">
        <f>AG77/AE116*100</f>
        <v>0.52156627165196934</v>
      </c>
      <c r="AJ77" s="11"/>
      <c r="AK77" s="136"/>
      <c r="AR77" s="3"/>
      <c r="AT77" s="1"/>
      <c r="AU77" s="1"/>
      <c r="AV77" s="1"/>
      <c r="AW77" s="1"/>
      <c r="AX77" s="1"/>
      <c r="AY77" s="1"/>
      <c r="AZ77" s="136"/>
    </row>
    <row r="78" spans="1:52" s="2" customFormat="1" x14ac:dyDescent="0.2">
      <c r="A78" s="13">
        <v>74</v>
      </c>
      <c r="B78" s="11">
        <f t="shared" si="17"/>
        <v>97033</v>
      </c>
      <c r="C78" s="12">
        <f t="shared" si="18"/>
        <v>7180442</v>
      </c>
      <c r="D78" s="12">
        <f t="shared" si="26"/>
        <v>10260305</v>
      </c>
      <c r="E78" s="11">
        <f>IF(AND(B116&gt;=D77,B116&lt;=D78),1,0)</f>
        <v>0</v>
      </c>
      <c r="F78" s="13">
        <f t="shared" si="19"/>
        <v>0</v>
      </c>
      <c r="G78" s="13">
        <f t="shared" si="19"/>
        <v>0</v>
      </c>
      <c r="H78" s="13">
        <f t="shared" si="27"/>
        <v>0</v>
      </c>
      <c r="I78" s="1"/>
      <c r="J78" s="13">
        <v>74</v>
      </c>
      <c r="K78" s="11">
        <f t="shared" si="20"/>
        <v>44096</v>
      </c>
      <c r="L78" s="12">
        <f t="shared" si="21"/>
        <v>3263104</v>
      </c>
      <c r="M78" s="12">
        <f t="shared" si="28"/>
        <v>5128175</v>
      </c>
      <c r="N78" s="11">
        <f>IF(AND(K116&gt;=M77,K116&lt;=M78),1,0)</f>
        <v>0</v>
      </c>
      <c r="O78" s="13">
        <f t="shared" si="22"/>
        <v>0</v>
      </c>
      <c r="P78" s="13">
        <f t="shared" si="22"/>
        <v>0</v>
      </c>
      <c r="Q78" s="13">
        <f t="shared" si="29"/>
        <v>0</v>
      </c>
      <c r="R78" s="1"/>
      <c r="S78" s="13">
        <v>74</v>
      </c>
      <c r="T78" s="11">
        <f t="shared" si="23"/>
        <v>52937</v>
      </c>
      <c r="U78" s="12">
        <f t="shared" si="24"/>
        <v>3917338</v>
      </c>
      <c r="V78" s="12">
        <f t="shared" si="30"/>
        <v>5132130</v>
      </c>
      <c r="W78" s="11">
        <f>IF(AND(T116&gt;=V77,T116&lt;=V78),1,0)</f>
        <v>0</v>
      </c>
      <c r="X78" s="13">
        <f t="shared" si="25"/>
        <v>0</v>
      </c>
      <c r="Y78" s="13">
        <f t="shared" si="25"/>
        <v>0</v>
      </c>
      <c r="Z78" s="13">
        <f t="shared" si="31"/>
        <v>0</v>
      </c>
      <c r="AA78" s="1"/>
      <c r="AB78" s="1"/>
      <c r="AC78" s="13">
        <v>73</v>
      </c>
      <c r="AD78" s="153">
        <f t="shared" si="32"/>
        <v>70</v>
      </c>
      <c r="AE78" s="12">
        <f t="shared" si="33"/>
        <v>101927</v>
      </c>
      <c r="AF78" s="22">
        <v>46209</v>
      </c>
      <c r="AG78" s="22">
        <v>55718</v>
      </c>
      <c r="AH78" s="23">
        <f>AF78/AE116*100</f>
        <v>0.42206286616755428</v>
      </c>
      <c r="AI78" s="23">
        <f>AG78/AE116*100</f>
        <v>0.50891598556826134</v>
      </c>
      <c r="AJ78" s="11"/>
      <c r="AK78" s="136"/>
      <c r="AR78" s="3"/>
      <c r="AT78" s="1"/>
      <c r="AU78" s="1"/>
      <c r="AV78" s="1"/>
      <c r="AW78" s="1"/>
      <c r="AX78" s="1"/>
      <c r="AY78" s="1"/>
      <c r="AZ78" s="136"/>
    </row>
    <row r="79" spans="1:52" s="2" customFormat="1" x14ac:dyDescent="0.2">
      <c r="A79" s="13">
        <v>75</v>
      </c>
      <c r="B79" s="11">
        <f t="shared" si="17"/>
        <v>91617</v>
      </c>
      <c r="C79" s="12">
        <f t="shared" si="18"/>
        <v>6871275</v>
      </c>
      <c r="D79" s="12">
        <f t="shared" si="26"/>
        <v>10351922</v>
      </c>
      <c r="E79" s="11">
        <f>IF(AND(B116&gt;=D78,B116&lt;=D79),1,0)</f>
        <v>0</v>
      </c>
      <c r="F79" s="13">
        <f t="shared" si="19"/>
        <v>0</v>
      </c>
      <c r="G79" s="13">
        <f t="shared" si="19"/>
        <v>0</v>
      </c>
      <c r="H79" s="13">
        <f t="shared" si="27"/>
        <v>0</v>
      </c>
      <c r="I79" s="1"/>
      <c r="J79" s="13">
        <v>75</v>
      </c>
      <c r="K79" s="11">
        <f t="shared" si="20"/>
        <v>40884</v>
      </c>
      <c r="L79" s="12">
        <f t="shared" si="21"/>
        <v>3066300</v>
      </c>
      <c r="M79" s="12">
        <f t="shared" si="28"/>
        <v>5169059</v>
      </c>
      <c r="N79" s="11">
        <f>IF(AND(K116&gt;=M78,K116&lt;=M79),1,0)</f>
        <v>0</v>
      </c>
      <c r="O79" s="13">
        <f t="shared" si="22"/>
        <v>0</v>
      </c>
      <c r="P79" s="13">
        <f t="shared" si="22"/>
        <v>0</v>
      </c>
      <c r="Q79" s="13">
        <f t="shared" si="29"/>
        <v>0</v>
      </c>
      <c r="R79" s="1"/>
      <c r="S79" s="13">
        <v>75</v>
      </c>
      <c r="T79" s="11">
        <f t="shared" si="23"/>
        <v>50733</v>
      </c>
      <c r="U79" s="12">
        <f t="shared" si="24"/>
        <v>3804975</v>
      </c>
      <c r="V79" s="12">
        <f t="shared" si="30"/>
        <v>5182863</v>
      </c>
      <c r="W79" s="11">
        <f>IF(AND(T116&gt;=V78,T116&lt;=V79),1,0)</f>
        <v>0</v>
      </c>
      <c r="X79" s="13">
        <f t="shared" si="25"/>
        <v>0</v>
      </c>
      <c r="Y79" s="13">
        <f t="shared" si="25"/>
        <v>0</v>
      </c>
      <c r="Z79" s="13">
        <f t="shared" si="31"/>
        <v>0</v>
      </c>
      <c r="AA79" s="1"/>
      <c r="AB79" s="1"/>
      <c r="AC79" s="13">
        <v>74</v>
      </c>
      <c r="AD79" s="153">
        <f t="shared" si="32"/>
        <v>70</v>
      </c>
      <c r="AE79" s="12">
        <f t="shared" si="33"/>
        <v>97033</v>
      </c>
      <c r="AF79" s="22">
        <v>44096</v>
      </c>
      <c r="AG79" s="22">
        <v>52937</v>
      </c>
      <c r="AH79" s="23">
        <f>AF79/AE116*100</f>
        <v>0.40276318783190446</v>
      </c>
      <c r="AI79" s="23">
        <f>AG79/AE116*100</f>
        <v>0.48351494181462101</v>
      </c>
      <c r="AJ79" s="11"/>
      <c r="AK79" s="136"/>
      <c r="AR79" s="3"/>
      <c r="AT79" s="1"/>
      <c r="AU79" s="1"/>
      <c r="AV79" s="1"/>
      <c r="AW79" s="1"/>
      <c r="AX79" s="1"/>
      <c r="AY79" s="1"/>
      <c r="AZ79" s="136"/>
    </row>
    <row r="80" spans="1:52" s="2" customFormat="1" x14ac:dyDescent="0.2">
      <c r="A80" s="13">
        <v>76</v>
      </c>
      <c r="B80" s="11">
        <f t="shared" si="17"/>
        <v>77601</v>
      </c>
      <c r="C80" s="12">
        <f t="shared" si="18"/>
        <v>5897676</v>
      </c>
      <c r="D80" s="12">
        <f t="shared" si="26"/>
        <v>10429523</v>
      </c>
      <c r="E80" s="11">
        <f>IF(AND(B116&gt;=D79,B116&lt;=D80),1,0)</f>
        <v>0</v>
      </c>
      <c r="F80" s="13">
        <f>E80*A80</f>
        <v>0</v>
      </c>
      <c r="G80" s="13">
        <f>F80*B80</f>
        <v>0</v>
      </c>
      <c r="H80" s="13">
        <f>D79*E80</f>
        <v>0</v>
      </c>
      <c r="I80" s="1"/>
      <c r="J80" s="13">
        <v>76</v>
      </c>
      <c r="K80" s="11">
        <f t="shared" si="20"/>
        <v>33956</v>
      </c>
      <c r="L80" s="12">
        <f t="shared" si="21"/>
        <v>2580656</v>
      </c>
      <c r="M80" s="12">
        <f t="shared" si="28"/>
        <v>5203015</v>
      </c>
      <c r="N80" s="11">
        <f>IF(AND(K116&gt;=M79,K116&lt;=M80),1,0)</f>
        <v>0</v>
      </c>
      <c r="O80" s="13">
        <f t="shared" si="22"/>
        <v>0</v>
      </c>
      <c r="P80" s="13">
        <f t="shared" si="22"/>
        <v>0</v>
      </c>
      <c r="Q80" s="13">
        <f t="shared" si="29"/>
        <v>0</v>
      </c>
      <c r="R80" s="1"/>
      <c r="S80" s="13">
        <v>76</v>
      </c>
      <c r="T80" s="11">
        <f t="shared" si="23"/>
        <v>43645</v>
      </c>
      <c r="U80" s="12">
        <f t="shared" si="24"/>
        <v>3317020</v>
      </c>
      <c r="V80" s="12">
        <f t="shared" si="30"/>
        <v>5226508</v>
      </c>
      <c r="W80" s="11">
        <f>IF(AND(T116&gt;=V79,T116&lt;=V80),1,0)</f>
        <v>0</v>
      </c>
      <c r="X80" s="13">
        <f t="shared" si="25"/>
        <v>0</v>
      </c>
      <c r="Y80" s="13">
        <f t="shared" si="25"/>
        <v>0</v>
      </c>
      <c r="Z80" s="13">
        <f t="shared" si="31"/>
        <v>0</v>
      </c>
      <c r="AA80" s="1"/>
      <c r="AB80" s="1"/>
      <c r="AC80" s="13">
        <v>75</v>
      </c>
      <c r="AD80" s="153">
        <f t="shared" si="32"/>
        <v>75</v>
      </c>
      <c r="AE80" s="12">
        <f t="shared" si="33"/>
        <v>91617</v>
      </c>
      <c r="AF80" s="22">
        <v>40884</v>
      </c>
      <c r="AG80" s="22">
        <v>50733</v>
      </c>
      <c r="AH80" s="23">
        <f>AF80/AE116*100</f>
        <v>0.37342548465438091</v>
      </c>
      <c r="AI80" s="23">
        <f>AG80/AE116*100</f>
        <v>0.46338408944747844</v>
      </c>
      <c r="AJ80" s="11"/>
      <c r="AK80" s="136"/>
      <c r="AR80" s="3"/>
      <c r="AT80" s="1"/>
      <c r="AU80" s="1"/>
      <c r="AV80" s="1"/>
      <c r="AW80" s="1"/>
      <c r="AX80" s="1"/>
      <c r="AY80" s="1"/>
      <c r="AZ80" s="136"/>
    </row>
    <row r="81" spans="1:52" s="2" customFormat="1" x14ac:dyDescent="0.2">
      <c r="A81" s="13">
        <v>77</v>
      </c>
      <c r="B81" s="11">
        <f t="shared" si="17"/>
        <v>64660</v>
      </c>
      <c r="C81" s="12">
        <f t="shared" si="18"/>
        <v>4978820</v>
      </c>
      <c r="D81" s="12">
        <f t="shared" si="26"/>
        <v>10494183</v>
      </c>
      <c r="E81" s="11">
        <f>IF(AND(B116&gt;=D80,B116&lt;=D81),1,0)</f>
        <v>0</v>
      </c>
      <c r="F81" s="13">
        <f t="shared" si="19"/>
        <v>0</v>
      </c>
      <c r="G81" s="13">
        <f t="shared" si="19"/>
        <v>0</v>
      </c>
      <c r="H81" s="13">
        <f t="shared" si="27"/>
        <v>0</v>
      </c>
      <c r="I81" s="1"/>
      <c r="J81" s="13">
        <v>77</v>
      </c>
      <c r="K81" s="11">
        <f t="shared" si="20"/>
        <v>28451</v>
      </c>
      <c r="L81" s="12">
        <f t="shared" si="21"/>
        <v>2190727</v>
      </c>
      <c r="M81" s="12">
        <f t="shared" si="28"/>
        <v>5231466</v>
      </c>
      <c r="N81" s="11">
        <f>IF(AND(K116&gt;=M80,K116&lt;=M81),1,0)</f>
        <v>0</v>
      </c>
      <c r="O81" s="13">
        <f t="shared" si="22"/>
        <v>0</v>
      </c>
      <c r="P81" s="13">
        <f t="shared" si="22"/>
        <v>0</v>
      </c>
      <c r="Q81" s="13">
        <f t="shared" si="29"/>
        <v>0</v>
      </c>
      <c r="R81" s="1"/>
      <c r="S81" s="13">
        <v>77</v>
      </c>
      <c r="T81" s="11">
        <f t="shared" si="23"/>
        <v>36209</v>
      </c>
      <c r="U81" s="12">
        <f t="shared" si="24"/>
        <v>2788093</v>
      </c>
      <c r="V81" s="12">
        <f t="shared" si="30"/>
        <v>5262717</v>
      </c>
      <c r="W81" s="11">
        <f>IF(AND(T116&gt;=V80,T116&lt;=V81),1,0)</f>
        <v>0</v>
      </c>
      <c r="X81" s="13">
        <f t="shared" si="25"/>
        <v>0</v>
      </c>
      <c r="Y81" s="13">
        <f t="shared" si="25"/>
        <v>0</v>
      </c>
      <c r="Z81" s="13">
        <f t="shared" si="31"/>
        <v>0</v>
      </c>
      <c r="AA81" s="1"/>
      <c r="AB81" s="1"/>
      <c r="AC81" s="13">
        <v>76</v>
      </c>
      <c r="AD81" s="153">
        <f t="shared" si="32"/>
        <v>75</v>
      </c>
      <c r="AE81" s="12">
        <f t="shared" si="33"/>
        <v>77601</v>
      </c>
      <c r="AF81" s="22">
        <v>33956</v>
      </c>
      <c r="AG81" s="22">
        <v>43645</v>
      </c>
      <c r="AH81" s="23">
        <f>AF81/AE116*100</f>
        <v>0.31014665289414345</v>
      </c>
      <c r="AI81" s="23">
        <f>AG81/AE116*100</f>
        <v>0.39864385279670428</v>
      </c>
      <c r="AJ81" s="11"/>
      <c r="AK81" s="136"/>
      <c r="AR81" s="3"/>
      <c r="AT81" s="1"/>
      <c r="AU81" s="1"/>
      <c r="AV81" s="1"/>
      <c r="AW81" s="1"/>
      <c r="AX81" s="1"/>
      <c r="AY81" s="1"/>
      <c r="AZ81" s="136"/>
    </row>
    <row r="82" spans="1:52" s="2" customFormat="1" x14ac:dyDescent="0.2">
      <c r="A82" s="13">
        <v>78</v>
      </c>
      <c r="B82" s="11">
        <f t="shared" si="17"/>
        <v>60532</v>
      </c>
      <c r="C82" s="12">
        <f t="shared" si="18"/>
        <v>4721496</v>
      </c>
      <c r="D82" s="12">
        <f t="shared" si="26"/>
        <v>10554715</v>
      </c>
      <c r="E82" s="11">
        <f>IF(AND(B116&gt;=D81,B116&lt;=D82),1,0)</f>
        <v>0</v>
      </c>
      <c r="F82" s="13">
        <f t="shared" si="19"/>
        <v>0</v>
      </c>
      <c r="G82" s="13">
        <f t="shared" si="19"/>
        <v>0</v>
      </c>
      <c r="H82" s="13">
        <f t="shared" si="27"/>
        <v>0</v>
      </c>
      <c r="I82" s="1"/>
      <c r="J82" s="13">
        <v>78</v>
      </c>
      <c r="K82" s="11">
        <f t="shared" si="20"/>
        <v>25855</v>
      </c>
      <c r="L82" s="12">
        <f t="shared" si="21"/>
        <v>2016690</v>
      </c>
      <c r="M82" s="12">
        <f t="shared" si="28"/>
        <v>5257321</v>
      </c>
      <c r="N82" s="11">
        <f>IF(AND(K116&gt;=M81,K116&lt;=M82),1,0)</f>
        <v>0</v>
      </c>
      <c r="O82" s="13">
        <f t="shared" si="22"/>
        <v>0</v>
      </c>
      <c r="P82" s="13">
        <f t="shared" si="22"/>
        <v>0</v>
      </c>
      <c r="Q82" s="13">
        <f t="shared" si="29"/>
        <v>0</v>
      </c>
      <c r="R82" s="1"/>
      <c r="S82" s="13">
        <v>78</v>
      </c>
      <c r="T82" s="11">
        <f t="shared" si="23"/>
        <v>34677</v>
      </c>
      <c r="U82" s="12">
        <f t="shared" si="24"/>
        <v>2704806</v>
      </c>
      <c r="V82" s="12">
        <f t="shared" si="30"/>
        <v>5297394</v>
      </c>
      <c r="W82" s="11">
        <f>IF(AND(T116&gt;=V81,T116&lt;=V82),1,0)</f>
        <v>0</v>
      </c>
      <c r="X82" s="13">
        <f t="shared" si="25"/>
        <v>0</v>
      </c>
      <c r="Y82" s="13">
        <f t="shared" si="25"/>
        <v>0</v>
      </c>
      <c r="Z82" s="13">
        <f t="shared" si="31"/>
        <v>0</v>
      </c>
      <c r="AA82" s="1"/>
      <c r="AB82" s="1"/>
      <c r="AC82" s="13">
        <v>77</v>
      </c>
      <c r="AD82" s="153">
        <f t="shared" si="32"/>
        <v>75</v>
      </c>
      <c r="AE82" s="12">
        <f t="shared" si="33"/>
        <v>64660</v>
      </c>
      <c r="AF82" s="22">
        <v>28451</v>
      </c>
      <c r="AG82" s="22">
        <v>36209</v>
      </c>
      <c r="AH82" s="23">
        <f>AF82/AE116*100</f>
        <v>0.25986519087911636</v>
      </c>
      <c r="AI82" s="23">
        <f>AG82/AE116*100</f>
        <v>0.33072506050901279</v>
      </c>
      <c r="AJ82" s="11"/>
      <c r="AK82" s="136"/>
      <c r="AR82" s="3"/>
      <c r="AT82" s="1"/>
      <c r="AU82" s="1"/>
      <c r="AV82" s="1"/>
      <c r="AW82" s="1"/>
      <c r="AX82" s="1"/>
      <c r="AY82" s="1"/>
      <c r="AZ82" s="136"/>
    </row>
    <row r="83" spans="1:52" s="2" customFormat="1" x14ac:dyDescent="0.2">
      <c r="A83" s="13">
        <v>79</v>
      </c>
      <c r="B83" s="11">
        <f t="shared" si="17"/>
        <v>54879</v>
      </c>
      <c r="C83" s="12">
        <f t="shared" si="18"/>
        <v>4335441</v>
      </c>
      <c r="D83" s="12">
        <f t="shared" si="26"/>
        <v>10609594</v>
      </c>
      <c r="E83" s="11">
        <f>IF(AND(B116&gt;=D82,B116&lt;=D83),1,0)</f>
        <v>0</v>
      </c>
      <c r="F83" s="13">
        <f t="shared" si="19"/>
        <v>0</v>
      </c>
      <c r="G83" s="13">
        <f t="shared" si="19"/>
        <v>0</v>
      </c>
      <c r="H83" s="13">
        <f t="shared" si="27"/>
        <v>0</v>
      </c>
      <c r="I83" s="1"/>
      <c r="J83" s="13">
        <v>79</v>
      </c>
      <c r="K83" s="11">
        <f t="shared" si="20"/>
        <v>23925</v>
      </c>
      <c r="L83" s="12">
        <f t="shared" si="21"/>
        <v>1890075</v>
      </c>
      <c r="M83" s="12">
        <f t="shared" si="28"/>
        <v>5281246</v>
      </c>
      <c r="N83" s="11">
        <f>IF(AND(K116&gt;=M82,K116&lt;=M83),1,0)</f>
        <v>0</v>
      </c>
      <c r="O83" s="13">
        <f t="shared" si="22"/>
        <v>0</v>
      </c>
      <c r="P83" s="13">
        <f t="shared" si="22"/>
        <v>0</v>
      </c>
      <c r="Q83" s="13">
        <f t="shared" si="29"/>
        <v>0</v>
      </c>
      <c r="R83" s="1"/>
      <c r="S83" s="13">
        <v>79</v>
      </c>
      <c r="T83" s="11">
        <f t="shared" si="23"/>
        <v>30954</v>
      </c>
      <c r="U83" s="12">
        <f t="shared" si="24"/>
        <v>2445366</v>
      </c>
      <c r="V83" s="12">
        <f t="shared" si="30"/>
        <v>5328348</v>
      </c>
      <c r="W83" s="11">
        <f>IF(AND(T116&gt;=V82,T116&lt;=V83),1,0)</f>
        <v>0</v>
      </c>
      <c r="X83" s="13">
        <f t="shared" si="25"/>
        <v>0</v>
      </c>
      <c r="Y83" s="13">
        <f t="shared" si="25"/>
        <v>0</v>
      </c>
      <c r="Z83" s="13">
        <f t="shared" si="31"/>
        <v>0</v>
      </c>
      <c r="AA83" s="1"/>
      <c r="AB83" s="1"/>
      <c r="AC83" s="13">
        <v>78</v>
      </c>
      <c r="AD83" s="153">
        <f t="shared" si="32"/>
        <v>75</v>
      </c>
      <c r="AE83" s="12">
        <f t="shared" si="33"/>
        <v>60532</v>
      </c>
      <c r="AF83" s="22">
        <v>25855</v>
      </c>
      <c r="AG83" s="22">
        <v>34677</v>
      </c>
      <c r="AH83" s="23">
        <f>AF83/AE116*100</f>
        <v>0.23615389653015897</v>
      </c>
      <c r="AI83" s="23">
        <f>AG83/AE116*100</f>
        <v>0.31673210868212426</v>
      </c>
      <c r="AJ83" s="11"/>
      <c r="AK83" s="136"/>
      <c r="AR83" s="3"/>
      <c r="AT83" s="1"/>
      <c r="AU83" s="1"/>
      <c r="AV83" s="1"/>
      <c r="AW83" s="1"/>
      <c r="AX83" s="1"/>
      <c r="AY83" s="1"/>
      <c r="AZ83" s="136"/>
    </row>
    <row r="84" spans="1:52" s="2" customFormat="1" x14ac:dyDescent="0.2">
      <c r="A84" s="13">
        <v>80</v>
      </c>
      <c r="B84" s="11">
        <f t="shared" si="17"/>
        <v>53876</v>
      </c>
      <c r="C84" s="12">
        <f t="shared" si="18"/>
        <v>4310080</v>
      </c>
      <c r="D84" s="12">
        <f t="shared" si="26"/>
        <v>10663470</v>
      </c>
      <c r="E84" s="11">
        <f>IF(AND(B116&gt;=D83,B116&lt;=D84),1,0)</f>
        <v>0</v>
      </c>
      <c r="F84" s="13">
        <f t="shared" si="19"/>
        <v>0</v>
      </c>
      <c r="G84" s="13">
        <f t="shared" si="19"/>
        <v>0</v>
      </c>
      <c r="H84" s="13">
        <f t="shared" si="27"/>
        <v>0</v>
      </c>
      <c r="I84" s="1"/>
      <c r="J84" s="13">
        <v>80</v>
      </c>
      <c r="K84" s="11">
        <f t="shared" si="20"/>
        <v>23387</v>
      </c>
      <c r="L84" s="12">
        <f t="shared" si="21"/>
        <v>1870960</v>
      </c>
      <c r="M84" s="12">
        <f t="shared" si="28"/>
        <v>5304633</v>
      </c>
      <c r="N84" s="11">
        <f>IF(AND(K116&gt;=M83,K116&lt;=M84),1,0)</f>
        <v>0</v>
      </c>
      <c r="O84" s="13">
        <f t="shared" si="22"/>
        <v>0</v>
      </c>
      <c r="P84" s="13">
        <f t="shared" si="22"/>
        <v>0</v>
      </c>
      <c r="Q84" s="13">
        <f t="shared" si="29"/>
        <v>0</v>
      </c>
      <c r="R84" s="1"/>
      <c r="S84" s="13">
        <v>80</v>
      </c>
      <c r="T84" s="11">
        <f t="shared" si="23"/>
        <v>30489</v>
      </c>
      <c r="U84" s="12">
        <f t="shared" si="24"/>
        <v>2439120</v>
      </c>
      <c r="V84" s="12">
        <f t="shared" si="30"/>
        <v>5358837</v>
      </c>
      <c r="W84" s="11">
        <f>IF(AND(T116&gt;=V83,T116&lt;=V84),1,0)</f>
        <v>0</v>
      </c>
      <c r="X84" s="13">
        <f t="shared" si="25"/>
        <v>0</v>
      </c>
      <c r="Y84" s="13">
        <f t="shared" si="25"/>
        <v>0</v>
      </c>
      <c r="Z84" s="13">
        <f t="shared" si="31"/>
        <v>0</v>
      </c>
      <c r="AA84" s="1"/>
      <c r="AB84" s="1"/>
      <c r="AC84" s="13">
        <v>79</v>
      </c>
      <c r="AD84" s="153">
        <f t="shared" si="32"/>
        <v>75</v>
      </c>
      <c r="AE84" s="12">
        <f t="shared" si="33"/>
        <v>54879</v>
      </c>
      <c r="AF84" s="22">
        <v>23925</v>
      </c>
      <c r="AG84" s="22">
        <v>30954</v>
      </c>
      <c r="AH84" s="23">
        <f>AF84/AE116*100</f>
        <v>0.21852570003806049</v>
      </c>
      <c r="AI84" s="23">
        <f>AG84/AE116*100</f>
        <v>0.28272704363544926</v>
      </c>
      <c r="AJ84" s="11"/>
      <c r="AK84" s="136"/>
      <c r="AR84" s="3"/>
      <c r="AT84" s="1"/>
      <c r="AU84" s="1"/>
      <c r="AV84" s="1"/>
      <c r="AW84" s="1"/>
      <c r="AX84" s="1"/>
      <c r="AY84" s="1"/>
      <c r="AZ84" s="136"/>
    </row>
    <row r="85" spans="1:52" s="2" customFormat="1" x14ac:dyDescent="0.2">
      <c r="A85" s="13">
        <v>81</v>
      </c>
      <c r="B85" s="11">
        <f t="shared" si="17"/>
        <v>46479</v>
      </c>
      <c r="C85" s="12">
        <f t="shared" si="18"/>
        <v>3764799</v>
      </c>
      <c r="D85" s="12">
        <f t="shared" si="26"/>
        <v>10709949</v>
      </c>
      <c r="E85" s="11">
        <f>IF(AND(B116&gt;=D84,B116&lt;=D85),1,0)</f>
        <v>0</v>
      </c>
      <c r="F85" s="13">
        <f t="shared" si="19"/>
        <v>0</v>
      </c>
      <c r="G85" s="13">
        <f t="shared" si="19"/>
        <v>0</v>
      </c>
      <c r="H85" s="13">
        <f t="shared" si="27"/>
        <v>0</v>
      </c>
      <c r="I85" s="1"/>
      <c r="J85" s="13">
        <v>81</v>
      </c>
      <c r="K85" s="11">
        <f t="shared" si="20"/>
        <v>19605</v>
      </c>
      <c r="L85" s="12">
        <f t="shared" si="21"/>
        <v>1588005</v>
      </c>
      <c r="M85" s="12">
        <f t="shared" si="28"/>
        <v>5324238</v>
      </c>
      <c r="N85" s="11">
        <f>IF(AND(K116&gt;=M84,K116&lt;=M85),1,0)</f>
        <v>0</v>
      </c>
      <c r="O85" s="13">
        <f t="shared" si="22"/>
        <v>0</v>
      </c>
      <c r="P85" s="13">
        <f t="shared" si="22"/>
        <v>0</v>
      </c>
      <c r="Q85" s="13">
        <f t="shared" si="29"/>
        <v>0</v>
      </c>
      <c r="R85" s="1"/>
      <c r="S85" s="13">
        <v>81</v>
      </c>
      <c r="T85" s="11">
        <f t="shared" si="23"/>
        <v>26874</v>
      </c>
      <c r="U85" s="12">
        <f t="shared" si="24"/>
        <v>2176794</v>
      </c>
      <c r="V85" s="12">
        <f t="shared" si="30"/>
        <v>5385711</v>
      </c>
      <c r="W85" s="11">
        <f>IF(AND(T116&gt;=V84,T116&lt;=V85),1,0)</f>
        <v>0</v>
      </c>
      <c r="X85" s="13">
        <f t="shared" si="25"/>
        <v>0</v>
      </c>
      <c r="Y85" s="13">
        <f t="shared" si="25"/>
        <v>0</v>
      </c>
      <c r="Z85" s="13">
        <f t="shared" si="31"/>
        <v>0</v>
      </c>
      <c r="AA85" s="1"/>
      <c r="AB85" s="1"/>
      <c r="AC85" s="13">
        <v>80</v>
      </c>
      <c r="AD85" s="153">
        <f t="shared" si="32"/>
        <v>80</v>
      </c>
      <c r="AE85" s="12">
        <f t="shared" si="33"/>
        <v>53876</v>
      </c>
      <c r="AF85" s="22">
        <v>23387</v>
      </c>
      <c r="AG85" s="22">
        <v>30489</v>
      </c>
      <c r="AH85" s="23">
        <f>AF85/AE116*100</f>
        <v>0.21361172609363094</v>
      </c>
      <c r="AI85" s="23">
        <f>AG85/AE116*100</f>
        <v>0.27847983567232709</v>
      </c>
      <c r="AJ85" s="11"/>
      <c r="AK85" s="136"/>
      <c r="AR85" s="3"/>
      <c r="AT85" s="1"/>
      <c r="AU85" s="1"/>
      <c r="AV85" s="1"/>
      <c r="AW85" s="1"/>
      <c r="AX85" s="1"/>
      <c r="AY85" s="1"/>
      <c r="AZ85" s="136"/>
    </row>
    <row r="86" spans="1:52" s="2" customFormat="1" x14ac:dyDescent="0.2">
      <c r="A86" s="13">
        <v>82</v>
      </c>
      <c r="B86" s="11">
        <f t="shared" si="17"/>
        <v>33151</v>
      </c>
      <c r="C86" s="12">
        <f t="shared" si="18"/>
        <v>2718382</v>
      </c>
      <c r="D86" s="12">
        <f t="shared" si="26"/>
        <v>10743100</v>
      </c>
      <c r="E86" s="11">
        <f>IF(AND(B116&gt;=D85,B116&lt;=D86),1,0)</f>
        <v>0</v>
      </c>
      <c r="F86" s="13">
        <f t="shared" si="19"/>
        <v>0</v>
      </c>
      <c r="G86" s="13">
        <f t="shared" si="19"/>
        <v>0</v>
      </c>
      <c r="H86" s="13">
        <f t="shared" si="27"/>
        <v>0</v>
      </c>
      <c r="I86" s="1"/>
      <c r="J86" s="13">
        <v>82</v>
      </c>
      <c r="K86" s="11">
        <f t="shared" si="20"/>
        <v>14065</v>
      </c>
      <c r="L86" s="12">
        <f t="shared" si="21"/>
        <v>1153330</v>
      </c>
      <c r="M86" s="12">
        <f t="shared" si="28"/>
        <v>5338303</v>
      </c>
      <c r="N86" s="11">
        <f>IF(AND(K116&gt;=M85,K116&lt;=M86),1,0)</f>
        <v>0</v>
      </c>
      <c r="O86" s="13">
        <f t="shared" si="22"/>
        <v>0</v>
      </c>
      <c r="P86" s="13">
        <f t="shared" si="22"/>
        <v>0</v>
      </c>
      <c r="Q86" s="13">
        <f t="shared" si="29"/>
        <v>0</v>
      </c>
      <c r="R86" s="1"/>
      <c r="S86" s="13">
        <v>82</v>
      </c>
      <c r="T86" s="11">
        <f t="shared" si="23"/>
        <v>19086</v>
      </c>
      <c r="U86" s="12">
        <f t="shared" si="24"/>
        <v>1565052</v>
      </c>
      <c r="V86" s="12">
        <f t="shared" si="30"/>
        <v>5404797</v>
      </c>
      <c r="W86" s="11">
        <f>IF(AND(T116&gt;=V85,T116&lt;=V86),1,0)</f>
        <v>0</v>
      </c>
      <c r="X86" s="13">
        <f t="shared" si="25"/>
        <v>0</v>
      </c>
      <c r="Y86" s="13">
        <f t="shared" si="25"/>
        <v>0</v>
      </c>
      <c r="Z86" s="13">
        <f t="shared" si="31"/>
        <v>0</v>
      </c>
      <c r="AA86" s="1"/>
      <c r="AB86" s="1"/>
      <c r="AC86" s="13">
        <v>81</v>
      </c>
      <c r="AD86" s="153">
        <f t="shared" si="32"/>
        <v>80</v>
      </c>
      <c r="AE86" s="12">
        <f t="shared" si="33"/>
        <v>46479</v>
      </c>
      <c r="AF86" s="22">
        <v>19605</v>
      </c>
      <c r="AG86" s="22">
        <v>26874</v>
      </c>
      <c r="AH86" s="23">
        <f>AF86/AE116*100</f>
        <v>0.17906776799357055</v>
      </c>
      <c r="AI86" s="23">
        <f>AG86/AE116*100</f>
        <v>0.24546121892676434</v>
      </c>
      <c r="AJ86" s="11"/>
      <c r="AK86" s="136"/>
      <c r="AR86" s="3"/>
      <c r="AT86" s="1"/>
      <c r="AU86" s="1"/>
      <c r="AV86" s="1"/>
      <c r="AW86" s="1"/>
      <c r="AX86" s="1"/>
      <c r="AY86" s="1"/>
      <c r="AZ86" s="136"/>
    </row>
    <row r="87" spans="1:52" s="2" customFormat="1" x14ac:dyDescent="0.2">
      <c r="A87" s="13">
        <v>83</v>
      </c>
      <c r="B87" s="11">
        <f t="shared" si="17"/>
        <v>32159</v>
      </c>
      <c r="C87" s="12">
        <f t="shared" si="18"/>
        <v>2669197</v>
      </c>
      <c r="D87" s="12">
        <f t="shared" si="26"/>
        <v>10775259</v>
      </c>
      <c r="E87" s="11">
        <f>IF(AND(B116&gt;=D86,B116&lt;=D87),1,0)</f>
        <v>0</v>
      </c>
      <c r="F87" s="13">
        <f t="shared" si="19"/>
        <v>0</v>
      </c>
      <c r="G87" s="13">
        <f t="shared" si="19"/>
        <v>0</v>
      </c>
      <c r="H87" s="13">
        <f t="shared" si="27"/>
        <v>0</v>
      </c>
      <c r="I87" s="1"/>
      <c r="J87" s="13">
        <v>83</v>
      </c>
      <c r="K87" s="11">
        <f t="shared" si="20"/>
        <v>13101</v>
      </c>
      <c r="L87" s="12">
        <f t="shared" si="21"/>
        <v>1087383</v>
      </c>
      <c r="M87" s="12">
        <f t="shared" si="28"/>
        <v>5351404</v>
      </c>
      <c r="N87" s="11">
        <f>IF(AND(K116&gt;=M86,K116&lt;=M87),1,0)</f>
        <v>0</v>
      </c>
      <c r="O87" s="13">
        <f t="shared" si="22"/>
        <v>0</v>
      </c>
      <c r="P87" s="13">
        <f t="shared" si="22"/>
        <v>0</v>
      </c>
      <c r="Q87" s="13">
        <f t="shared" si="29"/>
        <v>0</v>
      </c>
      <c r="R87" s="1"/>
      <c r="S87" s="13">
        <v>83</v>
      </c>
      <c r="T87" s="11">
        <f t="shared" si="23"/>
        <v>19058</v>
      </c>
      <c r="U87" s="12">
        <f t="shared" si="24"/>
        <v>1581814</v>
      </c>
      <c r="V87" s="12">
        <f t="shared" si="30"/>
        <v>5423855</v>
      </c>
      <c r="W87" s="11">
        <f>IF(AND(T116&gt;=V86,T116&lt;=V87),1,0)</f>
        <v>0</v>
      </c>
      <c r="X87" s="13">
        <f t="shared" si="25"/>
        <v>0</v>
      </c>
      <c r="Y87" s="13">
        <f t="shared" si="25"/>
        <v>0</v>
      </c>
      <c r="Z87" s="13">
        <f t="shared" si="31"/>
        <v>0</v>
      </c>
      <c r="AA87" s="1"/>
      <c r="AB87" s="1"/>
      <c r="AC87" s="13">
        <v>82</v>
      </c>
      <c r="AD87" s="153">
        <f t="shared" si="32"/>
        <v>80</v>
      </c>
      <c r="AE87" s="12">
        <f t="shared" si="33"/>
        <v>33151</v>
      </c>
      <c r="AF87" s="22">
        <v>14065</v>
      </c>
      <c r="AG87" s="22">
        <v>19086</v>
      </c>
      <c r="AH87" s="23">
        <f>AF87/AE116*100</f>
        <v>0.12846662365873859</v>
      </c>
      <c r="AI87" s="23">
        <f>AG87/AE116*100</f>
        <v>0.17432733587989224</v>
      </c>
      <c r="AJ87" s="11"/>
      <c r="AK87" s="136"/>
      <c r="AR87" s="3"/>
      <c r="AT87" s="1"/>
      <c r="AU87" s="1"/>
      <c r="AV87" s="1"/>
      <c r="AW87" s="1"/>
      <c r="AX87" s="1"/>
      <c r="AY87" s="1"/>
      <c r="AZ87" s="136"/>
    </row>
    <row r="88" spans="1:52" s="2" customFormat="1" x14ac:dyDescent="0.2">
      <c r="A88" s="13">
        <v>84</v>
      </c>
      <c r="B88" s="11">
        <f t="shared" si="17"/>
        <v>28589</v>
      </c>
      <c r="C88" s="12">
        <f t="shared" si="18"/>
        <v>2401476</v>
      </c>
      <c r="D88" s="12">
        <f t="shared" si="26"/>
        <v>10803848</v>
      </c>
      <c r="E88" s="11">
        <f>IF(AND(B116&gt;=D87,B116&lt;=D88),1,0)</f>
        <v>0</v>
      </c>
      <c r="F88" s="13">
        <f t="shared" si="19"/>
        <v>0</v>
      </c>
      <c r="G88" s="13">
        <f t="shared" si="19"/>
        <v>0</v>
      </c>
      <c r="H88" s="13">
        <f t="shared" si="27"/>
        <v>0</v>
      </c>
      <c r="I88" s="1"/>
      <c r="J88" s="13">
        <v>84</v>
      </c>
      <c r="K88" s="11">
        <f t="shared" si="20"/>
        <v>12145</v>
      </c>
      <c r="L88" s="12">
        <f t="shared" si="21"/>
        <v>1020180</v>
      </c>
      <c r="M88" s="12">
        <f t="shared" si="28"/>
        <v>5363549</v>
      </c>
      <c r="N88" s="11">
        <f>IF(AND(K116&gt;=M87,K116&lt;=M88),1,0)</f>
        <v>0</v>
      </c>
      <c r="O88" s="13">
        <f t="shared" si="22"/>
        <v>0</v>
      </c>
      <c r="P88" s="13">
        <f t="shared" si="22"/>
        <v>0</v>
      </c>
      <c r="Q88" s="13">
        <f t="shared" si="29"/>
        <v>0</v>
      </c>
      <c r="R88" s="1"/>
      <c r="S88" s="13">
        <v>84</v>
      </c>
      <c r="T88" s="11">
        <f t="shared" si="23"/>
        <v>16444</v>
      </c>
      <c r="U88" s="12">
        <f t="shared" si="24"/>
        <v>1381296</v>
      </c>
      <c r="V88" s="12">
        <f t="shared" si="30"/>
        <v>5440299</v>
      </c>
      <c r="W88" s="11">
        <f>IF(AND(T116&gt;=V87,T116&lt;=V88),1,0)</f>
        <v>0</v>
      </c>
      <c r="X88" s="13">
        <f t="shared" si="25"/>
        <v>0</v>
      </c>
      <c r="Y88" s="13">
        <f t="shared" si="25"/>
        <v>0</v>
      </c>
      <c r="Z88" s="13">
        <f t="shared" si="31"/>
        <v>0</v>
      </c>
      <c r="AA88" s="1"/>
      <c r="AB88" s="1"/>
      <c r="AC88" s="13">
        <v>83</v>
      </c>
      <c r="AD88" s="153">
        <f t="shared" si="32"/>
        <v>80</v>
      </c>
      <c r="AE88" s="12">
        <f t="shared" si="33"/>
        <v>32159</v>
      </c>
      <c r="AF88" s="22">
        <v>13101</v>
      </c>
      <c r="AG88" s="22">
        <v>19058</v>
      </c>
      <c r="AH88" s="23">
        <f>AF88/AE116*100</f>
        <v>0.11966165919325518</v>
      </c>
      <c r="AI88" s="23">
        <f>AG88/AE116*100</f>
        <v>0.17407159002404834</v>
      </c>
      <c r="AJ88" s="11"/>
      <c r="AK88" s="136"/>
      <c r="AR88" s="3"/>
      <c r="AT88" s="1"/>
      <c r="AU88" s="1"/>
      <c r="AV88" s="1"/>
      <c r="AW88" s="1"/>
      <c r="AX88" s="1"/>
      <c r="AY88" s="1"/>
      <c r="AZ88" s="136"/>
    </row>
    <row r="89" spans="1:52" s="2" customFormat="1" x14ac:dyDescent="0.2">
      <c r="A89" s="13">
        <v>85</v>
      </c>
      <c r="B89" s="11">
        <f t="shared" si="17"/>
        <v>26952</v>
      </c>
      <c r="C89" s="12">
        <f t="shared" si="18"/>
        <v>2290920</v>
      </c>
      <c r="D89" s="12">
        <f t="shared" si="26"/>
        <v>10830800</v>
      </c>
      <c r="E89" s="11">
        <f>IF(AND(B116&gt;=D88,B116&lt;=D89),1,0)</f>
        <v>0</v>
      </c>
      <c r="F89" s="13">
        <f t="shared" si="19"/>
        <v>0</v>
      </c>
      <c r="G89" s="13">
        <f t="shared" si="19"/>
        <v>0</v>
      </c>
      <c r="H89" s="13">
        <f t="shared" si="27"/>
        <v>0</v>
      </c>
      <c r="I89" s="1"/>
      <c r="J89" s="13">
        <v>85</v>
      </c>
      <c r="K89" s="11">
        <f t="shared" si="20"/>
        <v>11608</v>
      </c>
      <c r="L89" s="12">
        <f t="shared" si="21"/>
        <v>986680</v>
      </c>
      <c r="M89" s="12">
        <f t="shared" si="28"/>
        <v>5375157</v>
      </c>
      <c r="N89" s="11">
        <f>IF(AND(K116&gt;=M88,K116&lt;=M89),1,0)</f>
        <v>0</v>
      </c>
      <c r="O89" s="13">
        <f t="shared" si="22"/>
        <v>0</v>
      </c>
      <c r="P89" s="13">
        <f t="shared" si="22"/>
        <v>0</v>
      </c>
      <c r="Q89" s="13">
        <f t="shared" si="29"/>
        <v>0</v>
      </c>
      <c r="R89" s="1"/>
      <c r="S89" s="13">
        <v>85</v>
      </c>
      <c r="T89" s="11">
        <f t="shared" si="23"/>
        <v>15344</v>
      </c>
      <c r="U89" s="12">
        <f t="shared" si="24"/>
        <v>1304240</v>
      </c>
      <c r="V89" s="12">
        <f t="shared" si="30"/>
        <v>5455643</v>
      </c>
      <c r="W89" s="11">
        <f>IF(AND(T116&gt;=V88,T116&lt;=V89),1,0)</f>
        <v>0</v>
      </c>
      <c r="X89" s="13">
        <f t="shared" si="25"/>
        <v>0</v>
      </c>
      <c r="Y89" s="13">
        <f t="shared" si="25"/>
        <v>0</v>
      </c>
      <c r="Z89" s="13">
        <f t="shared" si="31"/>
        <v>0</v>
      </c>
      <c r="AA89" s="1"/>
      <c r="AB89" s="1"/>
      <c r="AC89" s="13">
        <v>84</v>
      </c>
      <c r="AD89" s="153">
        <f t="shared" si="32"/>
        <v>80</v>
      </c>
      <c r="AE89" s="12">
        <f t="shared" si="33"/>
        <v>28589</v>
      </c>
      <c r="AF89" s="22">
        <v>12145</v>
      </c>
      <c r="AG89" s="22">
        <v>16444</v>
      </c>
      <c r="AH89" s="23">
        <f>AF89/AE116*100</f>
        <v>0.11092976497229862</v>
      </c>
      <c r="AI89" s="23">
        <f>AG89/AE116*100</f>
        <v>0.15019588762490557</v>
      </c>
      <c r="AJ89" s="11"/>
      <c r="AK89" s="136"/>
      <c r="AR89" s="3"/>
      <c r="AT89" s="1"/>
      <c r="AU89" s="1"/>
      <c r="AV89" s="1"/>
      <c r="AW89" s="1"/>
      <c r="AX89" s="1"/>
      <c r="AY89" s="1"/>
      <c r="AZ89" s="136"/>
    </row>
    <row r="90" spans="1:52" s="2" customFormat="1" x14ac:dyDescent="0.2">
      <c r="A90" s="13">
        <v>86</v>
      </c>
      <c r="B90" s="11">
        <f t="shared" si="17"/>
        <v>24984</v>
      </c>
      <c r="C90" s="12">
        <f t="shared" si="18"/>
        <v>2148624</v>
      </c>
      <c r="D90" s="12">
        <f t="shared" si="26"/>
        <v>10855784</v>
      </c>
      <c r="E90" s="11">
        <f>IF(AND(B116&gt;=D89,B116&lt;=D90),1,0)</f>
        <v>0</v>
      </c>
      <c r="F90" s="13">
        <f t="shared" si="19"/>
        <v>0</v>
      </c>
      <c r="G90" s="13">
        <f t="shared" si="19"/>
        <v>0</v>
      </c>
      <c r="H90" s="13">
        <f t="shared" si="27"/>
        <v>0</v>
      </c>
      <c r="I90" s="1"/>
      <c r="J90" s="13">
        <v>86</v>
      </c>
      <c r="K90" s="11">
        <f t="shared" si="20"/>
        <v>10950</v>
      </c>
      <c r="L90" s="12">
        <f t="shared" si="21"/>
        <v>941700</v>
      </c>
      <c r="M90" s="12">
        <f t="shared" si="28"/>
        <v>5386107</v>
      </c>
      <c r="N90" s="11">
        <f>IF(AND(K116&gt;=M89,K116&lt;=M90),1,0)</f>
        <v>0</v>
      </c>
      <c r="O90" s="13">
        <f t="shared" si="22"/>
        <v>0</v>
      </c>
      <c r="P90" s="13">
        <f t="shared" si="22"/>
        <v>0</v>
      </c>
      <c r="Q90" s="13">
        <f t="shared" si="29"/>
        <v>0</v>
      </c>
      <c r="R90" s="1"/>
      <c r="S90" s="13">
        <v>86</v>
      </c>
      <c r="T90" s="11">
        <f t="shared" si="23"/>
        <v>14034</v>
      </c>
      <c r="U90" s="12">
        <f t="shared" si="24"/>
        <v>1206924</v>
      </c>
      <c r="V90" s="12">
        <f t="shared" si="30"/>
        <v>5469677</v>
      </c>
      <c r="W90" s="11">
        <f>IF(AND(T116&gt;=V89,T116&lt;=V90),1,0)</f>
        <v>0</v>
      </c>
      <c r="X90" s="13">
        <f t="shared" si="25"/>
        <v>0</v>
      </c>
      <c r="Y90" s="13">
        <f t="shared" si="25"/>
        <v>0</v>
      </c>
      <c r="Z90" s="13">
        <f t="shared" si="31"/>
        <v>0</v>
      </c>
      <c r="AA90" s="1"/>
      <c r="AB90" s="1"/>
      <c r="AC90" s="13">
        <v>85</v>
      </c>
      <c r="AD90" s="153">
        <f t="shared" si="32"/>
        <v>85</v>
      </c>
      <c r="AE90" s="12">
        <f t="shared" si="33"/>
        <v>26952</v>
      </c>
      <c r="AF90" s="22">
        <v>11608</v>
      </c>
      <c r="AG90" s="22">
        <v>15344</v>
      </c>
      <c r="AH90" s="23">
        <f>AF90/AE116*100</f>
        <v>0.10602492480843494</v>
      </c>
      <c r="AI90" s="23">
        <f>AG90/AE116*100</f>
        <v>0.14014872900246603</v>
      </c>
      <c r="AJ90" s="11"/>
      <c r="AK90" s="136"/>
      <c r="AR90" s="3"/>
      <c r="AT90" s="1"/>
      <c r="AU90" s="1"/>
      <c r="AV90" s="1"/>
      <c r="AW90" s="1"/>
      <c r="AX90" s="1"/>
      <c r="AY90" s="1"/>
      <c r="AZ90" s="136"/>
    </row>
    <row r="91" spans="1:52" s="2" customFormat="1" x14ac:dyDescent="0.2">
      <c r="A91" s="13">
        <v>87</v>
      </c>
      <c r="B91" s="11">
        <f t="shared" si="17"/>
        <v>19922</v>
      </c>
      <c r="C91" s="12">
        <f t="shared" si="18"/>
        <v>1733214</v>
      </c>
      <c r="D91" s="12">
        <f t="shared" si="26"/>
        <v>10875706</v>
      </c>
      <c r="E91" s="11">
        <f>IF(AND(B116&gt;=D90,B116&lt;=D91),1,0)</f>
        <v>0</v>
      </c>
      <c r="F91" s="13">
        <f t="shared" si="19"/>
        <v>0</v>
      </c>
      <c r="G91" s="13">
        <f t="shared" si="19"/>
        <v>0</v>
      </c>
      <c r="H91" s="13">
        <f t="shared" si="27"/>
        <v>0</v>
      </c>
      <c r="I91" s="1"/>
      <c r="J91" s="13">
        <v>87</v>
      </c>
      <c r="K91" s="11">
        <f t="shared" si="20"/>
        <v>9032</v>
      </c>
      <c r="L91" s="12">
        <f t="shared" si="21"/>
        <v>785784</v>
      </c>
      <c r="M91" s="12">
        <f t="shared" si="28"/>
        <v>5395139</v>
      </c>
      <c r="N91" s="11">
        <f>IF(AND(K116&gt;=M90,K116&lt;=M91),1,0)</f>
        <v>0</v>
      </c>
      <c r="O91" s="13">
        <f t="shared" si="22"/>
        <v>0</v>
      </c>
      <c r="P91" s="13">
        <f t="shared" si="22"/>
        <v>0</v>
      </c>
      <c r="Q91" s="13">
        <f t="shared" si="29"/>
        <v>0</v>
      </c>
      <c r="R91" s="1"/>
      <c r="S91" s="13">
        <v>87</v>
      </c>
      <c r="T91" s="11">
        <f t="shared" si="23"/>
        <v>10890</v>
      </c>
      <c r="U91" s="12">
        <f t="shared" si="24"/>
        <v>947430</v>
      </c>
      <c r="V91" s="12">
        <f t="shared" si="30"/>
        <v>5480567</v>
      </c>
      <c r="W91" s="11">
        <f>IF(AND(T116&gt;=V90,T116&lt;=V91),1,0)</f>
        <v>0</v>
      </c>
      <c r="X91" s="13">
        <f t="shared" si="25"/>
        <v>0</v>
      </c>
      <c r="Y91" s="13">
        <f t="shared" si="25"/>
        <v>0</v>
      </c>
      <c r="Z91" s="13">
        <f t="shared" si="31"/>
        <v>0</v>
      </c>
      <c r="AA91" s="1"/>
      <c r="AB91" s="1"/>
      <c r="AC91" s="13">
        <v>86</v>
      </c>
      <c r="AD91" s="153">
        <f t="shared" si="32"/>
        <v>85</v>
      </c>
      <c r="AE91" s="12">
        <f t="shared" si="33"/>
        <v>24984</v>
      </c>
      <c r="AF91" s="22">
        <v>10950</v>
      </c>
      <c r="AG91" s="22">
        <v>14034</v>
      </c>
      <c r="AH91" s="23">
        <f>AF91/AE116*100</f>
        <v>0.1000148971961029</v>
      </c>
      <c r="AI91" s="23">
        <f>AG91/AE116*100</f>
        <v>0.1281834764611971</v>
      </c>
      <c r="AJ91" s="11"/>
      <c r="AK91" s="136"/>
      <c r="AR91" s="3"/>
      <c r="AT91" s="1"/>
      <c r="AU91" s="1"/>
      <c r="AV91" s="1"/>
      <c r="AW91" s="1"/>
      <c r="AX91" s="1"/>
      <c r="AY91" s="1"/>
      <c r="AZ91" s="136"/>
    </row>
    <row r="92" spans="1:52" s="2" customFormat="1" x14ac:dyDescent="0.2">
      <c r="A92" s="13">
        <v>88</v>
      </c>
      <c r="B92" s="11">
        <f t="shared" si="17"/>
        <v>18880</v>
      </c>
      <c r="C92" s="12">
        <f t="shared" si="18"/>
        <v>1661440</v>
      </c>
      <c r="D92" s="12">
        <f t="shared" si="26"/>
        <v>10894586</v>
      </c>
      <c r="E92" s="11">
        <f>IF(AND(B116&gt;=D91,B116&lt;=D92),1,0)</f>
        <v>0</v>
      </c>
      <c r="F92" s="13">
        <f t="shared" si="19"/>
        <v>0</v>
      </c>
      <c r="G92" s="13">
        <f t="shared" si="19"/>
        <v>0</v>
      </c>
      <c r="H92" s="13">
        <f t="shared" si="27"/>
        <v>0</v>
      </c>
      <c r="I92" s="1"/>
      <c r="J92" s="13">
        <v>88</v>
      </c>
      <c r="K92" s="11">
        <f t="shared" si="20"/>
        <v>8072</v>
      </c>
      <c r="L92" s="12">
        <f>J92*K92</f>
        <v>710336</v>
      </c>
      <c r="M92" s="12">
        <f t="shared" si="28"/>
        <v>5403211</v>
      </c>
      <c r="N92" s="11">
        <f>IF(AND(K116&gt;=M91,K116&lt;=M92),1,0)</f>
        <v>0</v>
      </c>
      <c r="O92" s="13">
        <f t="shared" si="22"/>
        <v>0</v>
      </c>
      <c r="P92" s="13">
        <f t="shared" si="22"/>
        <v>0</v>
      </c>
      <c r="Q92" s="13">
        <f t="shared" si="29"/>
        <v>0</v>
      </c>
      <c r="R92" s="1"/>
      <c r="S92" s="13">
        <v>88</v>
      </c>
      <c r="T92" s="11">
        <f t="shared" si="23"/>
        <v>10808</v>
      </c>
      <c r="U92" s="12">
        <f t="shared" si="24"/>
        <v>951104</v>
      </c>
      <c r="V92" s="12">
        <f t="shared" si="30"/>
        <v>5491375</v>
      </c>
      <c r="W92" s="11">
        <f>IF(AND(T116&gt;=V91,T116&lt;=V92),1,0)</f>
        <v>0</v>
      </c>
      <c r="X92" s="13">
        <f t="shared" si="25"/>
        <v>0</v>
      </c>
      <c r="Y92" s="13">
        <f t="shared" si="25"/>
        <v>0</v>
      </c>
      <c r="Z92" s="13">
        <f t="shared" si="31"/>
        <v>0</v>
      </c>
      <c r="AA92" s="1"/>
      <c r="AB92" s="1"/>
      <c r="AC92" s="13">
        <v>87</v>
      </c>
      <c r="AD92" s="153">
        <f t="shared" si="32"/>
        <v>85</v>
      </c>
      <c r="AE92" s="12">
        <f t="shared" si="33"/>
        <v>19922</v>
      </c>
      <c r="AF92" s="22">
        <v>9032</v>
      </c>
      <c r="AG92" s="22">
        <v>10890</v>
      </c>
      <c r="AH92" s="23">
        <f>AF92/AE116*100</f>
        <v>8.2496306070794653E-2</v>
      </c>
      <c r="AI92" s="23">
        <f>AG92/AE116*100</f>
        <v>9.9466870362151655E-2</v>
      </c>
      <c r="AJ92" s="11"/>
      <c r="AK92" s="136"/>
      <c r="AR92" s="3"/>
      <c r="AT92" s="1"/>
      <c r="AU92" s="1"/>
      <c r="AV92" s="1"/>
      <c r="AW92" s="1"/>
      <c r="AX92" s="1"/>
      <c r="AY92" s="1"/>
      <c r="AZ92" s="136"/>
    </row>
    <row r="93" spans="1:52" s="2" customFormat="1" x14ac:dyDescent="0.2">
      <c r="A93" s="13">
        <v>89</v>
      </c>
      <c r="B93" s="11">
        <f t="shared" si="17"/>
        <v>16264</v>
      </c>
      <c r="C93" s="12">
        <f t="shared" si="18"/>
        <v>1447496</v>
      </c>
      <c r="D93" s="12">
        <f t="shared" si="26"/>
        <v>10910850</v>
      </c>
      <c r="E93" s="11">
        <f>IF(AND(B116&gt;=D92,B116&lt;=D93),1,0)</f>
        <v>0</v>
      </c>
      <c r="F93" s="13">
        <f t="shared" si="19"/>
        <v>0</v>
      </c>
      <c r="G93" s="13">
        <f t="shared" si="19"/>
        <v>0</v>
      </c>
      <c r="H93" s="13">
        <f t="shared" si="27"/>
        <v>0</v>
      </c>
      <c r="I93" s="1"/>
      <c r="J93" s="13">
        <v>89</v>
      </c>
      <c r="K93" s="11">
        <f t="shared" si="20"/>
        <v>6855</v>
      </c>
      <c r="L93" s="12">
        <f t="shared" si="21"/>
        <v>610095</v>
      </c>
      <c r="M93" s="12">
        <f t="shared" si="28"/>
        <v>5410066</v>
      </c>
      <c r="N93" s="11">
        <f>IF(AND(K116&gt;=M92,K116&lt;=M93),1,0)</f>
        <v>0</v>
      </c>
      <c r="O93" s="13">
        <f t="shared" si="22"/>
        <v>0</v>
      </c>
      <c r="P93" s="13">
        <f t="shared" si="22"/>
        <v>0</v>
      </c>
      <c r="Q93" s="13">
        <f t="shared" si="29"/>
        <v>0</v>
      </c>
      <c r="R93" s="1"/>
      <c r="S93" s="13">
        <v>89</v>
      </c>
      <c r="T93" s="11">
        <f t="shared" si="23"/>
        <v>9409</v>
      </c>
      <c r="U93" s="12">
        <f t="shared" si="24"/>
        <v>837401</v>
      </c>
      <c r="V93" s="12">
        <f t="shared" si="30"/>
        <v>5500784</v>
      </c>
      <c r="W93" s="11">
        <f>IF(AND(T116&gt;=V92,T116&lt;=V93),1,0)</f>
        <v>0</v>
      </c>
      <c r="X93" s="13">
        <f t="shared" si="25"/>
        <v>0</v>
      </c>
      <c r="Y93" s="13">
        <f t="shared" si="25"/>
        <v>0</v>
      </c>
      <c r="Z93" s="13">
        <f t="shared" si="31"/>
        <v>0</v>
      </c>
      <c r="AA93" s="1"/>
      <c r="AB93" s="1"/>
      <c r="AC93" s="13">
        <v>88</v>
      </c>
      <c r="AD93" s="153">
        <f t="shared" si="32"/>
        <v>85</v>
      </c>
      <c r="AE93" s="12">
        <f t="shared" si="33"/>
        <v>18880</v>
      </c>
      <c r="AF93" s="22">
        <v>8072</v>
      </c>
      <c r="AG93" s="22">
        <v>10808</v>
      </c>
      <c r="AH93" s="23">
        <f>AF93/AE116*100</f>
        <v>7.3727876727574665E-2</v>
      </c>
      <c r="AI93" s="23">
        <f>AG93/AE116*100</f>
        <v>9.871790035575162E-2</v>
      </c>
      <c r="AJ93" s="11"/>
      <c r="AK93" s="136"/>
      <c r="AR93" s="3"/>
      <c r="AT93" s="1"/>
      <c r="AU93" s="1"/>
      <c r="AV93" s="1"/>
      <c r="AW93" s="1"/>
      <c r="AX93" s="1"/>
      <c r="AY93" s="1"/>
      <c r="AZ93" s="136"/>
    </row>
    <row r="94" spans="1:52" s="2" customFormat="1" x14ac:dyDescent="0.2">
      <c r="A94" s="13">
        <v>90</v>
      </c>
      <c r="B94" s="11">
        <f t="shared" si="17"/>
        <v>13600</v>
      </c>
      <c r="C94" s="12">
        <f t="shared" si="18"/>
        <v>1224000</v>
      </c>
      <c r="D94" s="12">
        <f t="shared" si="26"/>
        <v>10924450</v>
      </c>
      <c r="E94" s="11">
        <f>IF(AND(B116&gt;=D93,B116&lt;=D94),1,0)</f>
        <v>0</v>
      </c>
      <c r="F94" s="13">
        <f t="shared" si="19"/>
        <v>0</v>
      </c>
      <c r="G94" s="13">
        <f t="shared" si="19"/>
        <v>0</v>
      </c>
      <c r="H94" s="13">
        <f t="shared" si="27"/>
        <v>0</v>
      </c>
      <c r="I94" s="1"/>
      <c r="J94" s="13">
        <v>90</v>
      </c>
      <c r="K94" s="11">
        <f t="shared" si="20"/>
        <v>5605</v>
      </c>
      <c r="L94" s="12">
        <f t="shared" si="21"/>
        <v>504450</v>
      </c>
      <c r="M94" s="12">
        <f t="shared" si="28"/>
        <v>5415671</v>
      </c>
      <c r="N94" s="11">
        <f>IF(AND(K116&gt;=M93,K116&lt;=M94),1,0)</f>
        <v>0</v>
      </c>
      <c r="O94" s="13">
        <f t="shared" si="22"/>
        <v>0</v>
      </c>
      <c r="P94" s="13">
        <f t="shared" si="22"/>
        <v>0</v>
      </c>
      <c r="Q94" s="13">
        <f t="shared" si="29"/>
        <v>0</v>
      </c>
      <c r="R94" s="1"/>
      <c r="S94" s="13">
        <v>90</v>
      </c>
      <c r="T94" s="11">
        <f t="shared" si="23"/>
        <v>7995</v>
      </c>
      <c r="U94" s="12">
        <f t="shared" si="24"/>
        <v>719550</v>
      </c>
      <c r="V94" s="12">
        <f t="shared" si="30"/>
        <v>5508779</v>
      </c>
      <c r="W94" s="11">
        <f>IF(AND(T116&gt;=V93,T116&lt;=V94),1,0)</f>
        <v>0</v>
      </c>
      <c r="X94" s="13">
        <f t="shared" si="25"/>
        <v>0</v>
      </c>
      <c r="Y94" s="13">
        <f t="shared" si="25"/>
        <v>0</v>
      </c>
      <c r="Z94" s="13">
        <f t="shared" si="31"/>
        <v>0</v>
      </c>
      <c r="AA94" s="1"/>
      <c r="AB94" s="1"/>
      <c r="AC94" s="13">
        <v>89</v>
      </c>
      <c r="AD94" s="153">
        <f t="shared" si="32"/>
        <v>85</v>
      </c>
      <c r="AE94" s="12">
        <f t="shared" si="33"/>
        <v>16264</v>
      </c>
      <c r="AF94" s="22">
        <v>6855</v>
      </c>
      <c r="AG94" s="22">
        <v>9409</v>
      </c>
      <c r="AH94" s="23">
        <f>AF94/AE116*100</f>
        <v>6.2612065778930179E-2</v>
      </c>
      <c r="AI94" s="23">
        <f>AG94/AE116*100</f>
        <v>8.5939741344121676E-2</v>
      </c>
      <c r="AJ94" s="11"/>
      <c r="AK94" s="136"/>
      <c r="AR94" s="3"/>
      <c r="AT94" s="1"/>
      <c r="AU94" s="1"/>
      <c r="AV94" s="1"/>
      <c r="AW94" s="1"/>
      <c r="AX94" s="1"/>
      <c r="AY94" s="1"/>
      <c r="AZ94" s="136"/>
    </row>
    <row r="95" spans="1:52" s="2" customFormat="1" x14ac:dyDescent="0.2">
      <c r="A95" s="13">
        <v>91</v>
      </c>
      <c r="B95" s="11">
        <f t="shared" si="17"/>
        <v>9401</v>
      </c>
      <c r="C95" s="12">
        <f t="shared" si="18"/>
        <v>855491</v>
      </c>
      <c r="D95" s="12">
        <f t="shared" si="26"/>
        <v>10933851</v>
      </c>
      <c r="E95" s="11">
        <f>IF(AND(B116&gt;=D94,B116&lt;=D95),1,0)</f>
        <v>0</v>
      </c>
      <c r="F95" s="13">
        <f t="shared" si="19"/>
        <v>0</v>
      </c>
      <c r="G95" s="13">
        <f t="shared" si="19"/>
        <v>0</v>
      </c>
      <c r="H95" s="13">
        <f t="shared" si="27"/>
        <v>0</v>
      </c>
      <c r="I95" s="1"/>
      <c r="J95" s="13">
        <v>91</v>
      </c>
      <c r="K95" s="11">
        <f t="shared" si="20"/>
        <v>3033</v>
      </c>
      <c r="L95" s="12">
        <f t="shared" si="21"/>
        <v>276003</v>
      </c>
      <c r="M95" s="12">
        <f t="shared" si="28"/>
        <v>5418704</v>
      </c>
      <c r="N95" s="11">
        <f>IF(AND(K116&gt;=M94,K116&lt;=M95),1,0)</f>
        <v>0</v>
      </c>
      <c r="O95" s="13">
        <f t="shared" si="22"/>
        <v>0</v>
      </c>
      <c r="P95" s="13">
        <f t="shared" si="22"/>
        <v>0</v>
      </c>
      <c r="Q95" s="13">
        <f t="shared" si="29"/>
        <v>0</v>
      </c>
      <c r="R95" s="1"/>
      <c r="S95" s="13">
        <v>91</v>
      </c>
      <c r="T95" s="11">
        <f t="shared" si="23"/>
        <v>6368</v>
      </c>
      <c r="U95" s="12">
        <f t="shared" si="24"/>
        <v>579488</v>
      </c>
      <c r="V95" s="12">
        <f t="shared" si="30"/>
        <v>5515147</v>
      </c>
      <c r="W95" s="11">
        <f>IF(AND(T116&gt;=V94,T116&lt;=V95),1,0)</f>
        <v>0</v>
      </c>
      <c r="X95" s="13">
        <f t="shared" si="25"/>
        <v>0</v>
      </c>
      <c r="Y95" s="13">
        <f t="shared" si="25"/>
        <v>0</v>
      </c>
      <c r="Z95" s="13">
        <f t="shared" si="31"/>
        <v>0</v>
      </c>
      <c r="AA95" s="1"/>
      <c r="AB95" s="1"/>
      <c r="AC95" s="13">
        <v>90</v>
      </c>
      <c r="AD95" s="153">
        <f>AD94</f>
        <v>85</v>
      </c>
      <c r="AE95" s="12">
        <f t="shared" si="33"/>
        <v>13600</v>
      </c>
      <c r="AF95" s="22">
        <v>5605</v>
      </c>
      <c r="AG95" s="22">
        <v>7995</v>
      </c>
      <c r="AH95" s="23">
        <f>AF95/AE116*100</f>
        <v>5.1194840071612492E-2</v>
      </c>
      <c r="AI95" s="23">
        <f>AG95/AE116*100</f>
        <v>7.3024575624003898E-2</v>
      </c>
      <c r="AJ95" s="11"/>
      <c r="AK95" s="136"/>
      <c r="AR95" s="3"/>
      <c r="AT95" s="1"/>
      <c r="AU95" s="1"/>
      <c r="AV95" s="1"/>
      <c r="AW95" s="1"/>
      <c r="AX95" s="1"/>
      <c r="AY95" s="1"/>
      <c r="AZ95" s="136"/>
    </row>
    <row r="96" spans="1:52" s="2" customFormat="1" x14ac:dyDescent="0.2">
      <c r="A96" s="13">
        <v>92</v>
      </c>
      <c r="B96" s="11">
        <f t="shared" si="17"/>
        <v>3543</v>
      </c>
      <c r="C96" s="12">
        <f t="shared" si="18"/>
        <v>325956</v>
      </c>
      <c r="D96" s="12">
        <f t="shared" si="26"/>
        <v>10937394</v>
      </c>
      <c r="E96" s="11">
        <f>IF(AND(B116&gt;=D95,B116&lt;=D96),1,0)</f>
        <v>0</v>
      </c>
      <c r="F96" s="13">
        <f t="shared" si="19"/>
        <v>0</v>
      </c>
      <c r="G96" s="13">
        <f t="shared" si="19"/>
        <v>0</v>
      </c>
      <c r="H96" s="13">
        <f t="shared" si="27"/>
        <v>0</v>
      </c>
      <c r="I96" s="1"/>
      <c r="J96" s="13">
        <v>92</v>
      </c>
      <c r="K96" s="11">
        <f t="shared" si="20"/>
        <v>471</v>
      </c>
      <c r="L96" s="12">
        <f t="shared" si="21"/>
        <v>43332</v>
      </c>
      <c r="M96" s="12">
        <f t="shared" si="28"/>
        <v>5419175</v>
      </c>
      <c r="N96" s="11">
        <f>IF(AND(K116&gt;=M95,K116&lt;=M96),1,0)</f>
        <v>0</v>
      </c>
      <c r="O96" s="13">
        <f t="shared" si="22"/>
        <v>0</v>
      </c>
      <c r="P96" s="13">
        <f t="shared" si="22"/>
        <v>0</v>
      </c>
      <c r="Q96" s="13">
        <f t="shared" si="29"/>
        <v>0</v>
      </c>
      <c r="R96" s="1"/>
      <c r="S96" s="13">
        <v>92</v>
      </c>
      <c r="T96" s="11">
        <f t="shared" si="23"/>
        <v>3072</v>
      </c>
      <c r="U96" s="12">
        <f t="shared" si="24"/>
        <v>282624</v>
      </c>
      <c r="V96" s="12">
        <f t="shared" si="30"/>
        <v>5518219</v>
      </c>
      <c r="W96" s="11">
        <f>IF(AND(T116&gt;=V95,T116&lt;=V96),1,0)</f>
        <v>0</v>
      </c>
      <c r="X96" s="13">
        <f t="shared" si="25"/>
        <v>0</v>
      </c>
      <c r="Y96" s="13">
        <f t="shared" si="25"/>
        <v>0</v>
      </c>
      <c r="Z96" s="13">
        <f t="shared" si="31"/>
        <v>0</v>
      </c>
      <c r="AA96" s="1"/>
      <c r="AB96" s="1"/>
      <c r="AC96" s="13">
        <v>91</v>
      </c>
      <c r="AD96" s="153">
        <f t="shared" ref="AD96:AD115" si="34">AD95</f>
        <v>85</v>
      </c>
      <c r="AE96" s="12">
        <f t="shared" si="33"/>
        <v>9401</v>
      </c>
      <c r="AF96" s="22">
        <v>3033</v>
      </c>
      <c r="AG96" s="22">
        <v>6368</v>
      </c>
      <c r="AH96" s="23">
        <f>AF96/AE116*100</f>
        <v>2.7702756456235628E-2</v>
      </c>
      <c r="AI96" s="23">
        <f>AG96/AE116*100</f>
        <v>5.8163914643359203E-2</v>
      </c>
      <c r="AJ96" s="11"/>
      <c r="AK96" s="136"/>
      <c r="AR96" s="3"/>
      <c r="AT96" s="1"/>
      <c r="AU96" s="1"/>
      <c r="AV96" s="1"/>
      <c r="AW96" s="1"/>
      <c r="AX96" s="1"/>
      <c r="AY96" s="1"/>
      <c r="AZ96" s="136"/>
    </row>
    <row r="97" spans="1:52" s="2" customFormat="1" x14ac:dyDescent="0.2">
      <c r="A97" s="13">
        <v>93</v>
      </c>
      <c r="B97" s="11">
        <f t="shared" si="17"/>
        <v>2994</v>
      </c>
      <c r="C97" s="12">
        <f t="shared" si="18"/>
        <v>278442</v>
      </c>
      <c r="D97" s="12">
        <f t="shared" si="26"/>
        <v>10940388</v>
      </c>
      <c r="E97" s="11">
        <f>IF(AND(B116&gt;=D96,B116&lt;=D97),1,0)</f>
        <v>0</v>
      </c>
      <c r="F97" s="13">
        <f t="shared" si="19"/>
        <v>0</v>
      </c>
      <c r="G97" s="13">
        <f t="shared" si="19"/>
        <v>0</v>
      </c>
      <c r="H97" s="13">
        <f t="shared" si="27"/>
        <v>0</v>
      </c>
      <c r="I97" s="1"/>
      <c r="J97" s="13">
        <v>93</v>
      </c>
      <c r="K97" s="11">
        <f t="shared" si="20"/>
        <v>361</v>
      </c>
      <c r="L97" s="12">
        <f t="shared" si="21"/>
        <v>33573</v>
      </c>
      <c r="M97" s="12">
        <f t="shared" si="28"/>
        <v>5419536</v>
      </c>
      <c r="N97" s="11">
        <f>IF(AND(K116&gt;=M96,K116&lt;=M97),1,0)</f>
        <v>0</v>
      </c>
      <c r="O97" s="13">
        <f t="shared" si="22"/>
        <v>0</v>
      </c>
      <c r="P97" s="13">
        <f t="shared" si="22"/>
        <v>0</v>
      </c>
      <c r="Q97" s="13">
        <f t="shared" si="29"/>
        <v>0</v>
      </c>
      <c r="R97" s="1"/>
      <c r="S97" s="13">
        <v>93</v>
      </c>
      <c r="T97" s="11">
        <f t="shared" si="23"/>
        <v>2633</v>
      </c>
      <c r="U97" s="12">
        <f t="shared" si="24"/>
        <v>244869</v>
      </c>
      <c r="V97" s="12">
        <f t="shared" si="30"/>
        <v>5520852</v>
      </c>
      <c r="W97" s="11">
        <f>IF(AND(T116&gt;=V96,T116&lt;=V97),1,0)</f>
        <v>0</v>
      </c>
      <c r="X97" s="13">
        <f t="shared" si="25"/>
        <v>0</v>
      </c>
      <c r="Y97" s="13">
        <f t="shared" si="25"/>
        <v>0</v>
      </c>
      <c r="Z97" s="13">
        <f t="shared" si="31"/>
        <v>0</v>
      </c>
      <c r="AA97" s="1"/>
      <c r="AB97" s="1"/>
      <c r="AC97" s="13">
        <v>92</v>
      </c>
      <c r="AD97" s="153">
        <f t="shared" si="34"/>
        <v>85</v>
      </c>
      <c r="AE97" s="12">
        <f t="shared" si="33"/>
        <v>3543</v>
      </c>
      <c r="AF97" s="22">
        <v>471</v>
      </c>
      <c r="AG97" s="22">
        <v>3072</v>
      </c>
      <c r="AH97" s="23">
        <f>AF97/AE116*100</f>
        <v>4.3020106465173034E-3</v>
      </c>
      <c r="AI97" s="23">
        <f>AG97/AE116*100</f>
        <v>2.8058973898303939E-2</v>
      </c>
      <c r="AJ97" s="11"/>
      <c r="AK97" s="136"/>
      <c r="AR97" s="3"/>
      <c r="AT97" s="1"/>
      <c r="AU97" s="1"/>
      <c r="AV97" s="1"/>
      <c r="AW97" s="1"/>
      <c r="AX97" s="1"/>
      <c r="AY97" s="1"/>
      <c r="AZ97" s="136"/>
    </row>
    <row r="98" spans="1:52" s="2" customFormat="1" x14ac:dyDescent="0.2">
      <c r="A98" s="13">
        <v>94</v>
      </c>
      <c r="B98" s="11">
        <f t="shared" si="17"/>
        <v>2261</v>
      </c>
      <c r="C98" s="12">
        <f t="shared" si="18"/>
        <v>212534</v>
      </c>
      <c r="D98" s="12">
        <f t="shared" si="26"/>
        <v>10942649</v>
      </c>
      <c r="E98" s="11">
        <f>IF(AND(B116&gt;=D97,B116&lt;=D98),1,0)</f>
        <v>0</v>
      </c>
      <c r="F98" s="13">
        <f t="shared" si="19"/>
        <v>0</v>
      </c>
      <c r="G98" s="13">
        <f t="shared" si="19"/>
        <v>0</v>
      </c>
      <c r="H98" s="13">
        <f t="shared" si="27"/>
        <v>0</v>
      </c>
      <c r="I98" s="1"/>
      <c r="J98" s="13">
        <v>94</v>
      </c>
      <c r="K98" s="11">
        <f t="shared" si="20"/>
        <v>268</v>
      </c>
      <c r="L98" s="12">
        <f t="shared" si="21"/>
        <v>25192</v>
      </c>
      <c r="M98" s="12">
        <f t="shared" si="28"/>
        <v>5419804</v>
      </c>
      <c r="N98" s="11">
        <f>IF(AND(K116&gt;=M97,K116&lt;=M98),1,0)</f>
        <v>0</v>
      </c>
      <c r="O98" s="13">
        <f t="shared" si="22"/>
        <v>0</v>
      </c>
      <c r="P98" s="13">
        <f t="shared" si="22"/>
        <v>0</v>
      </c>
      <c r="Q98" s="13">
        <f t="shared" si="29"/>
        <v>0</v>
      </c>
      <c r="R98" s="1"/>
      <c r="S98" s="13">
        <v>94</v>
      </c>
      <c r="T98" s="11">
        <f t="shared" si="23"/>
        <v>1993</v>
      </c>
      <c r="U98" s="12">
        <f t="shared" si="24"/>
        <v>187342</v>
      </c>
      <c r="V98" s="12">
        <f t="shared" si="30"/>
        <v>5522845</v>
      </c>
      <c r="W98" s="11">
        <f>IF(AND(T116&gt;=V97,T116&lt;=V98),1,0)</f>
        <v>0</v>
      </c>
      <c r="X98" s="13">
        <f t="shared" si="25"/>
        <v>0</v>
      </c>
      <c r="Y98" s="13">
        <f t="shared" si="25"/>
        <v>0</v>
      </c>
      <c r="Z98" s="13">
        <f t="shared" si="31"/>
        <v>0</v>
      </c>
      <c r="AA98" s="1"/>
      <c r="AB98" s="1"/>
      <c r="AC98" s="13">
        <v>93</v>
      </c>
      <c r="AD98" s="153">
        <f t="shared" si="34"/>
        <v>85</v>
      </c>
      <c r="AE98" s="12">
        <f t="shared" si="33"/>
        <v>2994</v>
      </c>
      <c r="AF98" s="22">
        <v>361</v>
      </c>
      <c r="AG98" s="22">
        <v>2633</v>
      </c>
      <c r="AH98" s="23">
        <f>AF98/AE116*100</f>
        <v>3.2972947842733469E-3</v>
      </c>
      <c r="AI98" s="23">
        <f>AG98/AE116*100</f>
        <v>2.4049244229893969E-2</v>
      </c>
      <c r="AJ98" s="11"/>
      <c r="AK98" s="136"/>
      <c r="AR98" s="3"/>
      <c r="AT98" s="1"/>
      <c r="AU98" s="1"/>
      <c r="AV98" s="1"/>
      <c r="AW98" s="1"/>
      <c r="AX98" s="1"/>
      <c r="AY98" s="1"/>
      <c r="AZ98" s="136"/>
    </row>
    <row r="99" spans="1:52" s="2" customFormat="1" x14ac:dyDescent="0.2">
      <c r="A99" s="13">
        <v>95</v>
      </c>
      <c r="B99" s="11">
        <f t="shared" si="17"/>
        <v>1921</v>
      </c>
      <c r="C99" s="12">
        <f t="shared" si="18"/>
        <v>182495</v>
      </c>
      <c r="D99" s="12">
        <f t="shared" si="26"/>
        <v>10944570</v>
      </c>
      <c r="E99" s="11">
        <f>IF(AND(B116&gt;=D98,B116&lt;=D99),1,0)</f>
        <v>0</v>
      </c>
      <c r="F99" s="13">
        <f t="shared" si="19"/>
        <v>0</v>
      </c>
      <c r="G99" s="13">
        <f t="shared" si="19"/>
        <v>0</v>
      </c>
      <c r="H99" s="13">
        <f t="shared" si="27"/>
        <v>0</v>
      </c>
      <c r="I99" s="1"/>
      <c r="J99" s="13">
        <v>95</v>
      </c>
      <c r="K99" s="11">
        <f t="shared" si="20"/>
        <v>234</v>
      </c>
      <c r="L99" s="12">
        <f t="shared" si="21"/>
        <v>22230</v>
      </c>
      <c r="M99" s="12">
        <f t="shared" si="28"/>
        <v>5420038</v>
      </c>
      <c r="N99" s="11">
        <f>IF(AND(K116&gt;=M98,K116&lt;=M99),1,0)</f>
        <v>0</v>
      </c>
      <c r="O99" s="13">
        <f t="shared" si="22"/>
        <v>0</v>
      </c>
      <c r="P99" s="13">
        <f t="shared" si="22"/>
        <v>0</v>
      </c>
      <c r="Q99" s="13">
        <f t="shared" si="29"/>
        <v>0</v>
      </c>
      <c r="R99" s="1"/>
      <c r="S99" s="13">
        <v>95</v>
      </c>
      <c r="T99" s="11">
        <f t="shared" si="23"/>
        <v>1687</v>
      </c>
      <c r="U99" s="12">
        <f t="shared" si="24"/>
        <v>160265</v>
      </c>
      <c r="V99" s="12">
        <f t="shared" si="30"/>
        <v>5524532</v>
      </c>
      <c r="W99" s="11">
        <f>IF(AND(T116&gt;=V98,T116&lt;=V99),1,0)</f>
        <v>0</v>
      </c>
      <c r="X99" s="13">
        <f t="shared" si="25"/>
        <v>0</v>
      </c>
      <c r="Y99" s="13">
        <f t="shared" si="25"/>
        <v>0</v>
      </c>
      <c r="Z99" s="13">
        <f t="shared" si="31"/>
        <v>0</v>
      </c>
      <c r="AA99" s="1"/>
      <c r="AB99" s="1"/>
      <c r="AC99" s="13">
        <v>94</v>
      </c>
      <c r="AD99" s="153">
        <f t="shared" si="34"/>
        <v>85</v>
      </c>
      <c r="AE99" s="12">
        <f t="shared" si="33"/>
        <v>2261</v>
      </c>
      <c r="AF99" s="22">
        <v>268</v>
      </c>
      <c r="AG99" s="22">
        <v>1993</v>
      </c>
      <c r="AH99" s="23">
        <f>AF99/AE116*100</f>
        <v>2.4478531916489114E-3</v>
      </c>
      <c r="AI99" s="23">
        <f>AG99/AE116*100</f>
        <v>1.8203624667747317E-2</v>
      </c>
      <c r="AJ99" s="11"/>
      <c r="AK99" s="136"/>
      <c r="AR99" s="3"/>
      <c r="AT99" s="1"/>
      <c r="AU99" s="1"/>
      <c r="AV99" s="1"/>
      <c r="AW99" s="1"/>
      <c r="AX99" s="1"/>
      <c r="AY99" s="1"/>
      <c r="AZ99" s="136"/>
    </row>
    <row r="100" spans="1:52" s="2" customFormat="1" x14ac:dyDescent="0.2">
      <c r="A100" s="13">
        <v>96</v>
      </c>
      <c r="B100" s="11">
        <f t="shared" si="17"/>
        <v>1461</v>
      </c>
      <c r="C100" s="12">
        <f t="shared" si="18"/>
        <v>140256</v>
      </c>
      <c r="D100" s="12">
        <f t="shared" si="26"/>
        <v>10946031</v>
      </c>
      <c r="E100" s="11">
        <f>IF(AND(B116&gt;=D99,B116&lt;=D100),1,0)</f>
        <v>0</v>
      </c>
      <c r="F100" s="13">
        <f t="shared" si="19"/>
        <v>0</v>
      </c>
      <c r="G100" s="13">
        <f t="shared" si="19"/>
        <v>0</v>
      </c>
      <c r="H100" s="13">
        <f t="shared" si="27"/>
        <v>0</v>
      </c>
      <c r="I100" s="1"/>
      <c r="J100" s="13">
        <v>96</v>
      </c>
      <c r="K100" s="11">
        <f t="shared" si="20"/>
        <v>149</v>
      </c>
      <c r="L100" s="12">
        <f t="shared" si="21"/>
        <v>14304</v>
      </c>
      <c r="M100" s="12">
        <f t="shared" si="28"/>
        <v>5420187</v>
      </c>
      <c r="N100" s="11">
        <f>IF(AND(K116&gt;=M99,K116&lt;=M100),1,0)</f>
        <v>0</v>
      </c>
      <c r="O100" s="13">
        <f t="shared" si="22"/>
        <v>0</v>
      </c>
      <c r="P100" s="13">
        <f t="shared" si="22"/>
        <v>0</v>
      </c>
      <c r="Q100" s="13">
        <f t="shared" si="29"/>
        <v>0</v>
      </c>
      <c r="R100" s="1"/>
      <c r="S100" s="13">
        <v>96</v>
      </c>
      <c r="T100" s="11">
        <f t="shared" si="23"/>
        <v>1312</v>
      </c>
      <c r="U100" s="12">
        <f t="shared" si="24"/>
        <v>125952</v>
      </c>
      <c r="V100" s="12">
        <f t="shared" si="30"/>
        <v>5525844</v>
      </c>
      <c r="W100" s="11">
        <f>IF(AND(T116&gt;=V99,T116&lt;=V100),1,0)</f>
        <v>0</v>
      </c>
      <c r="X100" s="13">
        <f t="shared" si="25"/>
        <v>0</v>
      </c>
      <c r="Y100" s="13">
        <f t="shared" si="25"/>
        <v>0</v>
      </c>
      <c r="Z100" s="13">
        <f t="shared" si="31"/>
        <v>0</v>
      </c>
      <c r="AA100" s="1"/>
      <c r="AB100" s="1"/>
      <c r="AC100" s="13">
        <v>95</v>
      </c>
      <c r="AD100" s="153">
        <f t="shared" si="34"/>
        <v>85</v>
      </c>
      <c r="AE100" s="12">
        <f t="shared" si="33"/>
        <v>1921</v>
      </c>
      <c r="AF100" s="22">
        <v>234</v>
      </c>
      <c r="AG100" s="22">
        <v>1687</v>
      </c>
      <c r="AH100" s="23">
        <f>AF100/AE116*100</f>
        <v>2.1373046524098705E-3</v>
      </c>
      <c r="AI100" s="23">
        <f>AG100/AE116*100</f>
        <v>1.5408687814595945E-2</v>
      </c>
      <c r="AJ100" s="11"/>
      <c r="AK100" s="136"/>
      <c r="AR100" s="3"/>
      <c r="AT100" s="1"/>
      <c r="AU100" s="1"/>
      <c r="AV100" s="1"/>
      <c r="AW100" s="1"/>
      <c r="AX100" s="1"/>
      <c r="AY100" s="1"/>
      <c r="AZ100" s="136"/>
    </row>
    <row r="101" spans="1:52" s="2" customFormat="1" x14ac:dyDescent="0.2">
      <c r="A101" s="13">
        <v>97</v>
      </c>
      <c r="B101" s="11">
        <f t="shared" si="17"/>
        <v>1006</v>
      </c>
      <c r="C101" s="12">
        <f t="shared" si="18"/>
        <v>97582</v>
      </c>
      <c r="D101" s="12">
        <f t="shared" si="26"/>
        <v>10947037</v>
      </c>
      <c r="E101" s="11">
        <f>IF(AND(B116&gt;=D100,B116&lt;=D101),1,0)</f>
        <v>0</v>
      </c>
      <c r="F101" s="13">
        <f t="shared" si="19"/>
        <v>0</v>
      </c>
      <c r="G101" s="13">
        <f t="shared" si="19"/>
        <v>0</v>
      </c>
      <c r="H101" s="13">
        <f t="shared" si="27"/>
        <v>0</v>
      </c>
      <c r="I101" s="1"/>
      <c r="J101" s="13">
        <v>97</v>
      </c>
      <c r="K101" s="11">
        <f t="shared" si="20"/>
        <v>136</v>
      </c>
      <c r="L101" s="12">
        <f t="shared" si="21"/>
        <v>13192</v>
      </c>
      <c r="M101" s="12">
        <f t="shared" si="28"/>
        <v>5420323</v>
      </c>
      <c r="N101" s="11">
        <f>IF(AND(K116&gt;=M100,K116&lt;=M101),1,0)</f>
        <v>0</v>
      </c>
      <c r="O101" s="13">
        <f t="shared" si="22"/>
        <v>0</v>
      </c>
      <c r="P101" s="13">
        <f t="shared" si="22"/>
        <v>0</v>
      </c>
      <c r="Q101" s="13">
        <f t="shared" si="29"/>
        <v>0</v>
      </c>
      <c r="R101" s="1"/>
      <c r="S101" s="13">
        <v>97</v>
      </c>
      <c r="T101" s="11">
        <f t="shared" si="23"/>
        <v>870</v>
      </c>
      <c r="U101" s="12">
        <f t="shared" si="24"/>
        <v>84390</v>
      </c>
      <c r="V101" s="12">
        <f t="shared" si="30"/>
        <v>5526714</v>
      </c>
      <c r="W101" s="11">
        <f>IF(AND(T116&gt;=V100,T116&lt;=V101),1,0)</f>
        <v>0</v>
      </c>
      <c r="X101" s="13">
        <f t="shared" si="25"/>
        <v>0</v>
      </c>
      <c r="Y101" s="13">
        <f t="shared" si="25"/>
        <v>0</v>
      </c>
      <c r="Z101" s="13">
        <f t="shared" si="31"/>
        <v>0</v>
      </c>
      <c r="AA101" s="1"/>
      <c r="AB101" s="1"/>
      <c r="AC101" s="13">
        <v>96</v>
      </c>
      <c r="AD101" s="153">
        <f t="shared" si="34"/>
        <v>85</v>
      </c>
      <c r="AE101" s="12">
        <f t="shared" si="33"/>
        <v>1461</v>
      </c>
      <c r="AF101" s="22">
        <v>149</v>
      </c>
      <c r="AG101" s="22">
        <v>1312</v>
      </c>
      <c r="AH101" s="23">
        <f>AF101/AE116*100</f>
        <v>1.3609333043122678E-3</v>
      </c>
      <c r="AI101" s="23">
        <f>AG101/AE116*100</f>
        <v>1.1983520102400641E-2</v>
      </c>
      <c r="AJ101" s="11"/>
      <c r="AK101" s="136"/>
      <c r="AR101" s="3"/>
      <c r="AT101" s="1"/>
      <c r="AU101" s="1"/>
      <c r="AV101" s="1"/>
      <c r="AW101" s="1"/>
      <c r="AX101" s="1"/>
      <c r="AY101" s="1"/>
      <c r="AZ101" s="136"/>
    </row>
    <row r="102" spans="1:52" s="2" customFormat="1" x14ac:dyDescent="0.2">
      <c r="A102" s="13">
        <v>98</v>
      </c>
      <c r="B102" s="11">
        <f t="shared" si="17"/>
        <v>699</v>
      </c>
      <c r="C102" s="12">
        <f t="shared" si="18"/>
        <v>68502</v>
      </c>
      <c r="D102" s="12">
        <f t="shared" si="26"/>
        <v>10947736</v>
      </c>
      <c r="E102" s="11">
        <f>IF(AND(B116&gt;=D101,B116&lt;=D102),1,0)</f>
        <v>0</v>
      </c>
      <c r="F102" s="13">
        <f t="shared" si="19"/>
        <v>0</v>
      </c>
      <c r="G102" s="13">
        <f t="shared" si="19"/>
        <v>0</v>
      </c>
      <c r="H102" s="13">
        <f t="shared" si="27"/>
        <v>0</v>
      </c>
      <c r="I102" s="1"/>
      <c r="J102" s="13">
        <v>98</v>
      </c>
      <c r="K102" s="11">
        <f t="shared" si="20"/>
        <v>98</v>
      </c>
      <c r="L102" s="12">
        <f t="shared" si="21"/>
        <v>9604</v>
      </c>
      <c r="M102" s="12">
        <f t="shared" si="28"/>
        <v>5420421</v>
      </c>
      <c r="N102" s="11">
        <f>IF(AND(K116&gt;=M101,K116&lt;=M102),1,0)</f>
        <v>0</v>
      </c>
      <c r="O102" s="13">
        <f t="shared" si="22"/>
        <v>0</v>
      </c>
      <c r="P102" s="13">
        <f t="shared" si="22"/>
        <v>0</v>
      </c>
      <c r="Q102" s="13">
        <f t="shared" si="29"/>
        <v>0</v>
      </c>
      <c r="R102" s="1"/>
      <c r="S102" s="13">
        <v>98</v>
      </c>
      <c r="T102" s="11">
        <f t="shared" si="23"/>
        <v>601</v>
      </c>
      <c r="U102" s="12">
        <f t="shared" si="24"/>
        <v>58898</v>
      </c>
      <c r="V102" s="12">
        <f t="shared" si="30"/>
        <v>5527315</v>
      </c>
      <c r="W102" s="11">
        <f>IF(AND(T116&gt;=V101,T116&lt;=V102),1,0)</f>
        <v>0</v>
      </c>
      <c r="X102" s="13">
        <f t="shared" si="25"/>
        <v>0</v>
      </c>
      <c r="Y102" s="13">
        <f t="shared" si="25"/>
        <v>0</v>
      </c>
      <c r="Z102" s="13">
        <f t="shared" si="31"/>
        <v>0</v>
      </c>
      <c r="AA102" s="1"/>
      <c r="AB102" s="1"/>
      <c r="AC102" s="13">
        <v>97</v>
      </c>
      <c r="AD102" s="153">
        <f t="shared" si="34"/>
        <v>85</v>
      </c>
      <c r="AE102" s="12">
        <f t="shared" si="33"/>
        <v>1006</v>
      </c>
      <c r="AF102" s="22">
        <v>136</v>
      </c>
      <c r="AG102" s="22">
        <v>870</v>
      </c>
      <c r="AH102" s="23">
        <f>AF102/AE116*100</f>
        <v>1.2421941569561641E-3</v>
      </c>
      <c r="AI102" s="23">
        <f>AG102/AE116*100</f>
        <v>7.9463890922931071E-3</v>
      </c>
      <c r="AJ102" s="11"/>
      <c r="AK102" s="136"/>
      <c r="AR102" s="3"/>
      <c r="AT102" s="1"/>
      <c r="AU102" s="1"/>
      <c r="AV102" s="1"/>
      <c r="AW102" s="1"/>
      <c r="AX102" s="1"/>
      <c r="AY102" s="1"/>
      <c r="AZ102" s="136"/>
    </row>
    <row r="103" spans="1:52" s="2" customFormat="1" x14ac:dyDescent="0.2">
      <c r="A103" s="13">
        <v>99</v>
      </c>
      <c r="B103" s="11">
        <f t="shared" si="17"/>
        <v>475</v>
      </c>
      <c r="C103" s="12">
        <f t="shared" si="18"/>
        <v>47025</v>
      </c>
      <c r="D103" s="12">
        <f t="shared" si="26"/>
        <v>10948211</v>
      </c>
      <c r="E103" s="11">
        <f>IF(AND(B116&gt;=D102,B116&lt;=D103),1,0)</f>
        <v>0</v>
      </c>
      <c r="F103" s="13">
        <f t="shared" si="19"/>
        <v>0</v>
      </c>
      <c r="G103" s="13">
        <f t="shared" si="19"/>
        <v>0</v>
      </c>
      <c r="H103" s="13">
        <f t="shared" si="27"/>
        <v>0</v>
      </c>
      <c r="I103" s="1"/>
      <c r="J103" s="13">
        <v>99</v>
      </c>
      <c r="K103" s="11">
        <f t="shared" si="20"/>
        <v>72</v>
      </c>
      <c r="L103" s="12">
        <f t="shared" si="21"/>
        <v>7128</v>
      </c>
      <c r="M103" s="12">
        <f t="shared" si="28"/>
        <v>5420493</v>
      </c>
      <c r="N103" s="11">
        <f>IF(AND(K116&gt;=M102,K116&lt;=M103),1,0)</f>
        <v>0</v>
      </c>
      <c r="O103" s="13">
        <f t="shared" si="22"/>
        <v>0</v>
      </c>
      <c r="P103" s="13">
        <f t="shared" si="22"/>
        <v>0</v>
      </c>
      <c r="Q103" s="13">
        <f t="shared" si="29"/>
        <v>0</v>
      </c>
      <c r="R103" s="1"/>
      <c r="S103" s="13">
        <v>99</v>
      </c>
      <c r="T103" s="11">
        <f t="shared" si="23"/>
        <v>403</v>
      </c>
      <c r="U103" s="12">
        <f t="shared" si="24"/>
        <v>39897</v>
      </c>
      <c r="V103" s="12">
        <f t="shared" si="30"/>
        <v>5527718</v>
      </c>
      <c r="W103" s="11">
        <f>IF(AND(T116&gt;=V102,T116&lt;=V103),1,0)</f>
        <v>0</v>
      </c>
      <c r="X103" s="13">
        <f t="shared" si="25"/>
        <v>0</v>
      </c>
      <c r="Y103" s="13">
        <f t="shared" si="25"/>
        <v>0</v>
      </c>
      <c r="Z103" s="13">
        <f t="shared" si="31"/>
        <v>0</v>
      </c>
      <c r="AA103" s="1"/>
      <c r="AB103" s="1"/>
      <c r="AC103" s="13">
        <v>98</v>
      </c>
      <c r="AD103" s="153">
        <f t="shared" si="34"/>
        <v>85</v>
      </c>
      <c r="AE103" s="12">
        <f t="shared" si="33"/>
        <v>699</v>
      </c>
      <c r="AF103" s="22">
        <v>98</v>
      </c>
      <c r="AG103" s="22">
        <v>601</v>
      </c>
      <c r="AH103" s="23">
        <f>AF103/AE116*100</f>
        <v>8.9511049545370634E-4</v>
      </c>
      <c r="AI103" s="23">
        <f>AG103/AE116*100</f>
        <v>5.4894021200783422E-3</v>
      </c>
      <c r="AJ103" s="11"/>
      <c r="AK103" s="136"/>
      <c r="AR103" s="3"/>
      <c r="AT103" s="1"/>
      <c r="AU103" s="1"/>
      <c r="AV103" s="1"/>
      <c r="AW103" s="1"/>
      <c r="AX103" s="1"/>
      <c r="AY103" s="1"/>
      <c r="AZ103" s="136"/>
    </row>
    <row r="104" spans="1:52" s="2" customFormat="1" x14ac:dyDescent="0.2">
      <c r="A104" s="13">
        <v>100</v>
      </c>
      <c r="B104" s="11">
        <f t="shared" si="17"/>
        <v>158</v>
      </c>
      <c r="C104" s="12">
        <f t="shared" si="18"/>
        <v>15800</v>
      </c>
      <c r="D104" s="12">
        <f t="shared" si="26"/>
        <v>10948369</v>
      </c>
      <c r="E104" s="11">
        <f>IF(AND(B116&gt;=D103,B116&lt;=D104),1,0)</f>
        <v>0</v>
      </c>
      <c r="F104" s="13">
        <f t="shared" si="19"/>
        <v>0</v>
      </c>
      <c r="G104" s="13">
        <f t="shared" si="19"/>
        <v>0</v>
      </c>
      <c r="H104" s="13">
        <f t="shared" si="27"/>
        <v>0</v>
      </c>
      <c r="I104" s="1"/>
      <c r="J104" s="13">
        <v>100</v>
      </c>
      <c r="K104" s="11">
        <f t="shared" si="20"/>
        <v>50</v>
      </c>
      <c r="L104" s="12">
        <f t="shared" si="21"/>
        <v>5000</v>
      </c>
      <c r="M104" s="12">
        <f t="shared" si="28"/>
        <v>5420543</v>
      </c>
      <c r="N104" s="11">
        <f>IF(AND(K116&gt;=M103,K116&lt;=M104),1,0)</f>
        <v>0</v>
      </c>
      <c r="O104" s="13">
        <f t="shared" si="22"/>
        <v>0</v>
      </c>
      <c r="P104" s="13">
        <f t="shared" si="22"/>
        <v>0</v>
      </c>
      <c r="Q104" s="13">
        <f t="shared" si="29"/>
        <v>0</v>
      </c>
      <c r="R104" s="1"/>
      <c r="S104" s="13">
        <v>100</v>
      </c>
      <c r="T104" s="11">
        <f t="shared" si="23"/>
        <v>108</v>
      </c>
      <c r="U104" s="12">
        <f t="shared" si="24"/>
        <v>10800</v>
      </c>
      <c r="V104" s="12">
        <f t="shared" si="30"/>
        <v>5527826</v>
      </c>
      <c r="W104" s="11">
        <f>IF(AND(T116&gt;=V103,T116&lt;=V104),1,0)</f>
        <v>0</v>
      </c>
      <c r="X104" s="13">
        <f t="shared" si="25"/>
        <v>0</v>
      </c>
      <c r="Y104" s="13">
        <f t="shared" si="25"/>
        <v>0</v>
      </c>
      <c r="Z104" s="13">
        <f t="shared" si="31"/>
        <v>0</v>
      </c>
      <c r="AA104" s="1"/>
      <c r="AB104" s="1"/>
      <c r="AC104" s="13">
        <v>99</v>
      </c>
      <c r="AD104" s="153">
        <f t="shared" si="34"/>
        <v>85</v>
      </c>
      <c r="AE104" s="12">
        <f t="shared" si="33"/>
        <v>475</v>
      </c>
      <c r="AF104" s="22">
        <v>72</v>
      </c>
      <c r="AG104" s="22">
        <v>403</v>
      </c>
      <c r="AH104" s="23">
        <f>AF104/AE116*100</f>
        <v>6.5763220074149863E-4</v>
      </c>
      <c r="AI104" s="23">
        <f>AG104/AE116*100</f>
        <v>3.6809135680392212E-3</v>
      </c>
      <c r="AJ104" s="11"/>
      <c r="AK104" s="136"/>
      <c r="AR104" s="3"/>
      <c r="AT104" s="1"/>
      <c r="AU104" s="1"/>
      <c r="AV104" s="1"/>
      <c r="AW104" s="1"/>
      <c r="AX104" s="1"/>
      <c r="AY104" s="1"/>
      <c r="AZ104" s="136"/>
    </row>
    <row r="105" spans="1:52" s="2" customFormat="1" x14ac:dyDescent="0.2">
      <c r="A105" s="13">
        <v>101</v>
      </c>
      <c r="B105" s="11">
        <f t="shared" si="17"/>
        <v>158</v>
      </c>
      <c r="C105" s="12">
        <f t="shared" si="18"/>
        <v>15958</v>
      </c>
      <c r="D105" s="12">
        <f t="shared" si="26"/>
        <v>10948527</v>
      </c>
      <c r="E105" s="11">
        <f>IF(AND(B116&gt;=D104,B116&lt;=D105),1,0)</f>
        <v>0</v>
      </c>
      <c r="F105" s="13">
        <f t="shared" si="19"/>
        <v>0</v>
      </c>
      <c r="G105" s="13">
        <f t="shared" si="19"/>
        <v>0</v>
      </c>
      <c r="H105" s="13">
        <f t="shared" si="27"/>
        <v>0</v>
      </c>
      <c r="I105" s="1"/>
      <c r="J105" s="13">
        <v>101</v>
      </c>
      <c r="K105" s="11">
        <f t="shared" si="20"/>
        <v>50</v>
      </c>
      <c r="L105" s="12">
        <f t="shared" si="21"/>
        <v>5050</v>
      </c>
      <c r="M105" s="12">
        <f t="shared" si="28"/>
        <v>5420593</v>
      </c>
      <c r="N105" s="11">
        <f>IF(AND(K116&gt;=M104,K116&lt;=M105),1,0)</f>
        <v>0</v>
      </c>
      <c r="O105" s="13">
        <f t="shared" si="22"/>
        <v>0</v>
      </c>
      <c r="P105" s="13">
        <f t="shared" si="22"/>
        <v>0</v>
      </c>
      <c r="Q105" s="13">
        <f t="shared" si="29"/>
        <v>0</v>
      </c>
      <c r="R105" s="1"/>
      <c r="S105" s="13">
        <v>101</v>
      </c>
      <c r="T105" s="11">
        <f t="shared" si="23"/>
        <v>108</v>
      </c>
      <c r="U105" s="12">
        <f t="shared" si="24"/>
        <v>10908</v>
      </c>
      <c r="V105" s="12">
        <f t="shared" si="30"/>
        <v>5527934</v>
      </c>
      <c r="W105" s="11">
        <f>IF(AND(T116&gt;=V104,T116&lt;=V105),1,0)</f>
        <v>0</v>
      </c>
      <c r="X105" s="13">
        <f t="shared" si="25"/>
        <v>0</v>
      </c>
      <c r="Y105" s="13">
        <f t="shared" si="25"/>
        <v>0</v>
      </c>
      <c r="Z105" s="13">
        <f t="shared" si="31"/>
        <v>0</v>
      </c>
      <c r="AA105" s="1"/>
      <c r="AB105" s="1"/>
      <c r="AC105" s="13">
        <v>100</v>
      </c>
      <c r="AD105" s="153">
        <f t="shared" si="34"/>
        <v>85</v>
      </c>
      <c r="AE105" s="12">
        <v>158</v>
      </c>
      <c r="AF105" s="22">
        <v>50</v>
      </c>
      <c r="AG105" s="22">
        <v>108</v>
      </c>
      <c r="AH105" s="23">
        <f>AF105/AE116*100</f>
        <v>4.5668902829270735E-4</v>
      </c>
      <c r="AI105" s="23">
        <f>AG105/AE116*100</f>
        <v>9.8644830111224778E-4</v>
      </c>
      <c r="AJ105" s="11"/>
      <c r="AK105" s="136"/>
      <c r="AR105" s="3"/>
      <c r="AT105" s="1"/>
      <c r="AU105" s="1"/>
      <c r="AV105" s="1"/>
      <c r="AW105" s="1"/>
      <c r="AX105" s="1"/>
      <c r="AY105" s="1"/>
      <c r="AZ105" s="136"/>
    </row>
    <row r="106" spans="1:52" s="2" customFormat="1" x14ac:dyDescent="0.2">
      <c r="A106" s="13">
        <v>102</v>
      </c>
      <c r="B106" s="11">
        <f t="shared" si="17"/>
        <v>158</v>
      </c>
      <c r="C106" s="12">
        <f t="shared" si="18"/>
        <v>16116</v>
      </c>
      <c r="D106" s="12">
        <f t="shared" si="26"/>
        <v>10948685</v>
      </c>
      <c r="E106" s="11">
        <f>IF(AND(B116&gt;=D105,B116&lt;=D106),1,0)</f>
        <v>0</v>
      </c>
      <c r="F106" s="13">
        <f t="shared" si="19"/>
        <v>0</v>
      </c>
      <c r="G106" s="13">
        <f t="shared" si="19"/>
        <v>0</v>
      </c>
      <c r="H106" s="13">
        <f t="shared" si="27"/>
        <v>0</v>
      </c>
      <c r="I106" s="1"/>
      <c r="J106" s="13">
        <v>102</v>
      </c>
      <c r="K106" s="11">
        <f t="shared" si="20"/>
        <v>50</v>
      </c>
      <c r="L106" s="12">
        <f t="shared" si="21"/>
        <v>5100</v>
      </c>
      <c r="M106" s="12">
        <f t="shared" si="28"/>
        <v>5420643</v>
      </c>
      <c r="N106" s="11">
        <f>IF(AND(K116&gt;=M105,K116&lt;=M106),1,0)</f>
        <v>0</v>
      </c>
      <c r="O106" s="13">
        <f t="shared" si="22"/>
        <v>0</v>
      </c>
      <c r="P106" s="13">
        <f t="shared" si="22"/>
        <v>0</v>
      </c>
      <c r="Q106" s="13">
        <f t="shared" si="29"/>
        <v>0</v>
      </c>
      <c r="R106" s="1"/>
      <c r="S106" s="13">
        <v>102</v>
      </c>
      <c r="T106" s="11">
        <f t="shared" si="23"/>
        <v>108</v>
      </c>
      <c r="U106" s="12">
        <f t="shared" si="24"/>
        <v>11016</v>
      </c>
      <c r="V106" s="12">
        <f t="shared" si="30"/>
        <v>5528042</v>
      </c>
      <c r="W106" s="11">
        <f>IF(AND(T116&gt;=V105,T116&lt;=V106),1,0)</f>
        <v>0</v>
      </c>
      <c r="X106" s="13">
        <f t="shared" si="25"/>
        <v>0</v>
      </c>
      <c r="Y106" s="13">
        <f t="shared" si="25"/>
        <v>0</v>
      </c>
      <c r="Z106" s="13">
        <f t="shared" si="31"/>
        <v>0</v>
      </c>
      <c r="AA106" s="1"/>
      <c r="AB106" s="1"/>
      <c r="AC106" s="13">
        <v>101</v>
      </c>
      <c r="AD106" s="153">
        <f t="shared" si="34"/>
        <v>85</v>
      </c>
      <c r="AE106" s="12">
        <v>158</v>
      </c>
      <c r="AF106" s="22">
        <v>50</v>
      </c>
      <c r="AG106" s="32">
        <v>108</v>
      </c>
      <c r="AH106" s="23">
        <f>AF106/AE116*100</f>
        <v>4.5668902829270735E-4</v>
      </c>
      <c r="AI106" s="23">
        <f>AG106/AE116*100</f>
        <v>9.8644830111224778E-4</v>
      </c>
      <c r="AJ106" s="11"/>
      <c r="AK106" s="136"/>
      <c r="AR106" s="3"/>
      <c r="AT106" s="1"/>
      <c r="AU106" s="1"/>
      <c r="AV106" s="1"/>
      <c r="AW106" s="1"/>
      <c r="AX106" s="1"/>
      <c r="AY106" s="1"/>
      <c r="AZ106" s="136"/>
    </row>
    <row r="107" spans="1:52" s="2" customFormat="1" x14ac:dyDescent="0.2">
      <c r="A107" s="13">
        <v>103</v>
      </c>
      <c r="B107" s="11">
        <f t="shared" si="17"/>
        <v>158</v>
      </c>
      <c r="C107" s="12">
        <f t="shared" si="18"/>
        <v>16274</v>
      </c>
      <c r="D107" s="12">
        <f t="shared" si="26"/>
        <v>10948843</v>
      </c>
      <c r="E107" s="11">
        <f>IF(AND(B116&gt;=D106,B116&lt;=D107),1,0)</f>
        <v>0</v>
      </c>
      <c r="F107" s="13">
        <f t="shared" si="19"/>
        <v>0</v>
      </c>
      <c r="G107" s="13">
        <f t="shared" si="19"/>
        <v>0</v>
      </c>
      <c r="H107" s="13">
        <f t="shared" si="27"/>
        <v>0</v>
      </c>
      <c r="I107" s="1"/>
      <c r="J107" s="13">
        <v>103</v>
      </c>
      <c r="K107" s="11">
        <f t="shared" si="20"/>
        <v>50</v>
      </c>
      <c r="L107" s="12">
        <f t="shared" si="21"/>
        <v>5150</v>
      </c>
      <c r="M107" s="12">
        <f t="shared" si="28"/>
        <v>5420693</v>
      </c>
      <c r="N107" s="11">
        <f>IF(AND(K116&gt;=M106,K116&lt;=M107),1,0)</f>
        <v>0</v>
      </c>
      <c r="O107" s="13">
        <f t="shared" si="22"/>
        <v>0</v>
      </c>
      <c r="P107" s="13">
        <f t="shared" si="22"/>
        <v>0</v>
      </c>
      <c r="Q107" s="13">
        <f t="shared" si="29"/>
        <v>0</v>
      </c>
      <c r="R107" s="1"/>
      <c r="S107" s="13">
        <v>103</v>
      </c>
      <c r="T107" s="11">
        <f t="shared" si="23"/>
        <v>108</v>
      </c>
      <c r="U107" s="12">
        <f t="shared" si="24"/>
        <v>11124</v>
      </c>
      <c r="V107" s="12">
        <f t="shared" si="30"/>
        <v>5528150</v>
      </c>
      <c r="W107" s="11">
        <f>IF(AND(T116&gt;=V106,T116&lt;=V107),1,0)</f>
        <v>0</v>
      </c>
      <c r="X107" s="13">
        <f t="shared" si="25"/>
        <v>0</v>
      </c>
      <c r="Y107" s="13">
        <f t="shared" si="25"/>
        <v>0</v>
      </c>
      <c r="Z107" s="13">
        <f t="shared" si="31"/>
        <v>0</v>
      </c>
      <c r="AA107" s="1"/>
      <c r="AB107" s="1"/>
      <c r="AC107" s="13">
        <v>102</v>
      </c>
      <c r="AD107" s="153">
        <f t="shared" si="34"/>
        <v>85</v>
      </c>
      <c r="AE107" s="12">
        <v>158</v>
      </c>
      <c r="AF107" s="22">
        <v>50</v>
      </c>
      <c r="AG107" s="32">
        <v>108</v>
      </c>
      <c r="AH107" s="23">
        <f>AF107/AE116*100</f>
        <v>4.5668902829270735E-4</v>
      </c>
      <c r="AI107" s="23">
        <f>AG107/AE116*100</f>
        <v>9.8644830111224778E-4</v>
      </c>
      <c r="AJ107" s="11"/>
      <c r="AK107" s="136"/>
      <c r="AR107" s="3"/>
      <c r="AT107" s="1"/>
      <c r="AU107" s="1"/>
      <c r="AV107" s="1"/>
      <c r="AW107" s="1"/>
      <c r="AX107" s="1"/>
      <c r="AY107" s="1"/>
      <c r="AZ107" s="136"/>
    </row>
    <row r="108" spans="1:52" s="2" customFormat="1" x14ac:dyDescent="0.2">
      <c r="A108" s="13">
        <v>104</v>
      </c>
      <c r="B108" s="11">
        <f t="shared" si="17"/>
        <v>158</v>
      </c>
      <c r="C108" s="12">
        <f t="shared" si="18"/>
        <v>16432</v>
      </c>
      <c r="D108" s="12">
        <f t="shared" si="26"/>
        <v>10949001</v>
      </c>
      <c r="E108" s="11">
        <f>IF(AND(B116&gt;=D107,B116&lt;=D108),1,0)</f>
        <v>0</v>
      </c>
      <c r="F108" s="13">
        <f t="shared" si="19"/>
        <v>0</v>
      </c>
      <c r="G108" s="13">
        <f t="shared" si="19"/>
        <v>0</v>
      </c>
      <c r="H108" s="13">
        <f t="shared" si="27"/>
        <v>0</v>
      </c>
      <c r="I108" s="1"/>
      <c r="J108" s="13">
        <v>104</v>
      </c>
      <c r="K108" s="11">
        <f t="shared" si="20"/>
        <v>50</v>
      </c>
      <c r="L108" s="12">
        <f t="shared" si="21"/>
        <v>5200</v>
      </c>
      <c r="M108" s="12">
        <f t="shared" si="28"/>
        <v>5420743</v>
      </c>
      <c r="N108" s="11">
        <f>IF(AND(K116&gt;=M107,K116&lt;=M108),1,0)</f>
        <v>0</v>
      </c>
      <c r="O108" s="13">
        <f t="shared" si="22"/>
        <v>0</v>
      </c>
      <c r="P108" s="13">
        <f t="shared" si="22"/>
        <v>0</v>
      </c>
      <c r="Q108" s="13">
        <f t="shared" si="29"/>
        <v>0</v>
      </c>
      <c r="R108" s="1"/>
      <c r="S108" s="13">
        <v>104</v>
      </c>
      <c r="T108" s="11">
        <f t="shared" si="23"/>
        <v>108</v>
      </c>
      <c r="U108" s="12">
        <f t="shared" si="24"/>
        <v>11232</v>
      </c>
      <c r="V108" s="12">
        <f t="shared" si="30"/>
        <v>5528258</v>
      </c>
      <c r="W108" s="11">
        <f>IF(AND(T116&gt;=V107,T116&lt;=V108),1,0)</f>
        <v>0</v>
      </c>
      <c r="X108" s="13">
        <f t="shared" si="25"/>
        <v>0</v>
      </c>
      <c r="Y108" s="13">
        <f t="shared" si="25"/>
        <v>0</v>
      </c>
      <c r="Z108" s="13">
        <f t="shared" si="31"/>
        <v>0</v>
      </c>
      <c r="AA108" s="1"/>
      <c r="AB108" s="1"/>
      <c r="AC108" s="13">
        <v>103</v>
      </c>
      <c r="AD108" s="153">
        <f t="shared" si="34"/>
        <v>85</v>
      </c>
      <c r="AE108" s="12">
        <v>158</v>
      </c>
      <c r="AF108" s="22">
        <v>50</v>
      </c>
      <c r="AG108" s="32">
        <v>108</v>
      </c>
      <c r="AH108" s="23">
        <f>AF108/AE116*100</f>
        <v>4.5668902829270735E-4</v>
      </c>
      <c r="AI108" s="23">
        <f>AG108/AE116*100</f>
        <v>9.8644830111224778E-4</v>
      </c>
      <c r="AJ108" s="11"/>
      <c r="AK108" s="136"/>
      <c r="AR108" s="3"/>
      <c r="AT108" s="1"/>
      <c r="AU108" s="1"/>
      <c r="AV108" s="1"/>
      <c r="AW108" s="1"/>
      <c r="AX108" s="1"/>
      <c r="AY108" s="1"/>
      <c r="AZ108" s="136"/>
    </row>
    <row r="109" spans="1:52" s="2" customFormat="1" x14ac:dyDescent="0.2">
      <c r="A109" s="13">
        <v>105</v>
      </c>
      <c r="B109" s="11">
        <f t="shared" si="17"/>
        <v>158</v>
      </c>
      <c r="C109" s="12">
        <f t="shared" si="18"/>
        <v>16590</v>
      </c>
      <c r="D109" s="12">
        <f t="shared" si="26"/>
        <v>10949159</v>
      </c>
      <c r="E109" s="11">
        <f>IF(AND(B116&gt;=D108,B116&lt;=D109),1,0)</f>
        <v>0</v>
      </c>
      <c r="F109" s="13">
        <f t="shared" si="19"/>
        <v>0</v>
      </c>
      <c r="G109" s="13">
        <f t="shared" si="19"/>
        <v>0</v>
      </c>
      <c r="H109" s="13">
        <f t="shared" si="27"/>
        <v>0</v>
      </c>
      <c r="I109" s="1"/>
      <c r="J109" s="13">
        <v>105</v>
      </c>
      <c r="K109" s="11">
        <f t="shared" si="20"/>
        <v>50</v>
      </c>
      <c r="L109" s="12">
        <f t="shared" si="21"/>
        <v>5250</v>
      </c>
      <c r="M109" s="12">
        <f t="shared" si="28"/>
        <v>5420793</v>
      </c>
      <c r="N109" s="11">
        <f>IF(AND(K116&gt;=M108,K116&lt;=M109),1,0)</f>
        <v>0</v>
      </c>
      <c r="O109" s="13">
        <f t="shared" si="22"/>
        <v>0</v>
      </c>
      <c r="P109" s="13">
        <f t="shared" si="22"/>
        <v>0</v>
      </c>
      <c r="Q109" s="13">
        <f t="shared" si="29"/>
        <v>0</v>
      </c>
      <c r="R109" s="1"/>
      <c r="S109" s="13">
        <v>105</v>
      </c>
      <c r="T109" s="11">
        <f t="shared" si="23"/>
        <v>108</v>
      </c>
      <c r="U109" s="12">
        <f t="shared" si="24"/>
        <v>11340</v>
      </c>
      <c r="V109" s="12">
        <f t="shared" si="30"/>
        <v>5528366</v>
      </c>
      <c r="W109" s="11">
        <f>IF(AND(T116&gt;=V108,T116&lt;=V109),1,0)</f>
        <v>0</v>
      </c>
      <c r="X109" s="13">
        <f t="shared" si="25"/>
        <v>0</v>
      </c>
      <c r="Y109" s="13">
        <f t="shared" si="25"/>
        <v>0</v>
      </c>
      <c r="Z109" s="13">
        <f t="shared" si="31"/>
        <v>0</v>
      </c>
      <c r="AA109" s="1"/>
      <c r="AB109" s="1"/>
      <c r="AC109" s="13">
        <v>104</v>
      </c>
      <c r="AD109" s="153">
        <f t="shared" si="34"/>
        <v>85</v>
      </c>
      <c r="AE109" s="12">
        <v>158</v>
      </c>
      <c r="AF109" s="22">
        <v>50</v>
      </c>
      <c r="AG109" s="32">
        <v>108</v>
      </c>
      <c r="AH109" s="23">
        <f>AF109/AE116*100</f>
        <v>4.5668902829270735E-4</v>
      </c>
      <c r="AI109" s="23">
        <f>AG109/AE116*100</f>
        <v>9.8644830111224778E-4</v>
      </c>
      <c r="AJ109" s="11"/>
      <c r="AK109" s="136"/>
      <c r="AR109" s="3"/>
      <c r="AT109" s="1"/>
      <c r="AU109" s="1"/>
      <c r="AV109" s="1"/>
      <c r="AW109" s="1"/>
      <c r="AX109" s="1"/>
      <c r="AY109" s="1"/>
      <c r="AZ109" s="136"/>
    </row>
    <row r="110" spans="1:52" s="2" customFormat="1" x14ac:dyDescent="0.2">
      <c r="A110" s="13">
        <v>106</v>
      </c>
      <c r="B110" s="11">
        <f t="shared" si="17"/>
        <v>158</v>
      </c>
      <c r="C110" s="12">
        <f t="shared" si="18"/>
        <v>16748</v>
      </c>
      <c r="D110" s="12">
        <f t="shared" si="26"/>
        <v>10949317</v>
      </c>
      <c r="E110" s="11">
        <f>IF(AND(B116&gt;=D109,B116&lt;=D110),1,0)</f>
        <v>0</v>
      </c>
      <c r="F110" s="13">
        <f t="shared" si="19"/>
        <v>0</v>
      </c>
      <c r="G110" s="13">
        <f t="shared" si="19"/>
        <v>0</v>
      </c>
      <c r="H110" s="13">
        <f t="shared" si="27"/>
        <v>0</v>
      </c>
      <c r="I110" s="1"/>
      <c r="J110" s="13">
        <v>106</v>
      </c>
      <c r="K110" s="11">
        <f t="shared" si="20"/>
        <v>50</v>
      </c>
      <c r="L110" s="12">
        <f t="shared" si="21"/>
        <v>5300</v>
      </c>
      <c r="M110" s="12">
        <f t="shared" si="28"/>
        <v>5420843</v>
      </c>
      <c r="N110" s="11">
        <f>IF(AND(K116&gt;=M109,K116&lt;=M110),1,0)</f>
        <v>0</v>
      </c>
      <c r="O110" s="13">
        <f t="shared" si="22"/>
        <v>0</v>
      </c>
      <c r="P110" s="13">
        <f t="shared" si="22"/>
        <v>0</v>
      </c>
      <c r="Q110" s="13">
        <f t="shared" si="29"/>
        <v>0</v>
      </c>
      <c r="R110" s="1"/>
      <c r="S110" s="13">
        <v>106</v>
      </c>
      <c r="T110" s="11">
        <f t="shared" si="23"/>
        <v>108</v>
      </c>
      <c r="U110" s="12">
        <f t="shared" si="24"/>
        <v>11448</v>
      </c>
      <c r="V110" s="12">
        <f t="shared" si="30"/>
        <v>5528474</v>
      </c>
      <c r="W110" s="11">
        <f>IF(AND(T116&gt;=V109,T116&lt;=V110),1,0)</f>
        <v>0</v>
      </c>
      <c r="X110" s="13">
        <f t="shared" si="25"/>
        <v>0</v>
      </c>
      <c r="Y110" s="13">
        <f t="shared" si="25"/>
        <v>0</v>
      </c>
      <c r="Z110" s="13">
        <f t="shared" si="31"/>
        <v>0</v>
      </c>
      <c r="AA110" s="1"/>
      <c r="AB110" s="1"/>
      <c r="AC110" s="13">
        <v>105</v>
      </c>
      <c r="AD110" s="153">
        <f t="shared" si="34"/>
        <v>85</v>
      </c>
      <c r="AE110" s="12">
        <v>158</v>
      </c>
      <c r="AF110" s="22">
        <v>50</v>
      </c>
      <c r="AG110" s="32">
        <v>108</v>
      </c>
      <c r="AH110" s="23">
        <f>AF110/AE116*100</f>
        <v>4.5668902829270735E-4</v>
      </c>
      <c r="AI110" s="23">
        <f>AG110/AE116*100</f>
        <v>9.8644830111224778E-4</v>
      </c>
      <c r="AJ110" s="11"/>
      <c r="AK110" s="136"/>
      <c r="AR110" s="3"/>
      <c r="AT110" s="1"/>
      <c r="AU110" s="1"/>
      <c r="AV110" s="1"/>
      <c r="AW110" s="1"/>
      <c r="AX110" s="1"/>
      <c r="AY110" s="1"/>
      <c r="AZ110" s="136"/>
    </row>
    <row r="111" spans="1:52" s="2" customFormat="1" x14ac:dyDescent="0.2">
      <c r="A111" s="13">
        <v>107</v>
      </c>
      <c r="B111" s="11">
        <f t="shared" si="17"/>
        <v>158</v>
      </c>
      <c r="C111" s="12">
        <f t="shared" si="18"/>
        <v>16906</v>
      </c>
      <c r="D111" s="12">
        <f t="shared" si="26"/>
        <v>10949475</v>
      </c>
      <c r="E111" s="11">
        <f>IF(AND(B116&gt;=D110,B116&lt;=D111),1,0)</f>
        <v>0</v>
      </c>
      <c r="F111" s="13">
        <f t="shared" si="19"/>
        <v>0</v>
      </c>
      <c r="G111" s="13">
        <f t="shared" si="19"/>
        <v>0</v>
      </c>
      <c r="H111" s="13">
        <f t="shared" si="27"/>
        <v>0</v>
      </c>
      <c r="I111" s="1"/>
      <c r="J111" s="13">
        <v>107</v>
      </c>
      <c r="K111" s="11">
        <f t="shared" si="20"/>
        <v>50</v>
      </c>
      <c r="L111" s="12">
        <f t="shared" si="21"/>
        <v>5350</v>
      </c>
      <c r="M111" s="12">
        <f t="shared" si="28"/>
        <v>5420893</v>
      </c>
      <c r="N111" s="11">
        <f>IF(AND(K116&gt;=M110,K116&lt;=M111),1,0)</f>
        <v>0</v>
      </c>
      <c r="O111" s="13">
        <f t="shared" si="22"/>
        <v>0</v>
      </c>
      <c r="P111" s="13">
        <f t="shared" si="22"/>
        <v>0</v>
      </c>
      <c r="Q111" s="13">
        <f t="shared" si="29"/>
        <v>0</v>
      </c>
      <c r="R111" s="1"/>
      <c r="S111" s="13">
        <v>107</v>
      </c>
      <c r="T111" s="11">
        <f t="shared" si="23"/>
        <v>108</v>
      </c>
      <c r="U111" s="12">
        <f t="shared" si="24"/>
        <v>11556</v>
      </c>
      <c r="V111" s="12">
        <f t="shared" si="30"/>
        <v>5528582</v>
      </c>
      <c r="W111" s="11">
        <f>IF(AND(T116&gt;=V110,T116&lt;=V111),1,0)</f>
        <v>0</v>
      </c>
      <c r="X111" s="13">
        <f t="shared" si="25"/>
        <v>0</v>
      </c>
      <c r="Y111" s="13">
        <f t="shared" si="25"/>
        <v>0</v>
      </c>
      <c r="Z111" s="13">
        <f t="shared" si="31"/>
        <v>0</v>
      </c>
      <c r="AA111" s="1"/>
      <c r="AB111" s="1"/>
      <c r="AC111" s="13">
        <v>106</v>
      </c>
      <c r="AD111" s="153">
        <f t="shared" si="34"/>
        <v>85</v>
      </c>
      <c r="AE111" s="12">
        <v>158</v>
      </c>
      <c r="AF111" s="22">
        <v>50</v>
      </c>
      <c r="AG111" s="32">
        <v>108</v>
      </c>
      <c r="AH111" s="23">
        <f>AF111/AE116*100</f>
        <v>4.5668902829270735E-4</v>
      </c>
      <c r="AI111" s="23">
        <f>AG111/AE116*100</f>
        <v>9.8644830111224778E-4</v>
      </c>
      <c r="AJ111" s="11"/>
      <c r="AK111" s="136"/>
      <c r="AR111" s="3"/>
      <c r="AT111" s="1"/>
      <c r="AU111" s="1"/>
      <c r="AV111" s="1"/>
      <c r="AW111" s="1"/>
      <c r="AX111" s="1"/>
      <c r="AY111" s="1"/>
      <c r="AZ111" s="136"/>
    </row>
    <row r="112" spans="1:52" s="2" customFormat="1" x14ac:dyDescent="0.2">
      <c r="A112" s="13">
        <v>108</v>
      </c>
      <c r="B112" s="11">
        <f t="shared" si="17"/>
        <v>158</v>
      </c>
      <c r="C112" s="12">
        <f t="shared" si="18"/>
        <v>17064</v>
      </c>
      <c r="D112" s="12">
        <f t="shared" si="26"/>
        <v>10949633</v>
      </c>
      <c r="E112" s="11">
        <f>IF(AND(B116&gt;=D111,B116&lt;=D112),1,0)</f>
        <v>0</v>
      </c>
      <c r="F112" s="13">
        <f t="shared" si="19"/>
        <v>0</v>
      </c>
      <c r="G112" s="13">
        <f t="shared" si="19"/>
        <v>0</v>
      </c>
      <c r="H112" s="13">
        <f t="shared" si="27"/>
        <v>0</v>
      </c>
      <c r="I112" s="1"/>
      <c r="J112" s="13">
        <v>108</v>
      </c>
      <c r="K112" s="11">
        <f t="shared" si="20"/>
        <v>50</v>
      </c>
      <c r="L112" s="12">
        <f t="shared" si="21"/>
        <v>5400</v>
      </c>
      <c r="M112" s="12">
        <f t="shared" si="28"/>
        <v>5420943</v>
      </c>
      <c r="N112" s="11">
        <f>IF(AND(K116&gt;=M111,K116&lt;=M112),1,0)</f>
        <v>0</v>
      </c>
      <c r="O112" s="13">
        <f t="shared" si="22"/>
        <v>0</v>
      </c>
      <c r="P112" s="13">
        <f t="shared" si="22"/>
        <v>0</v>
      </c>
      <c r="Q112" s="13">
        <f t="shared" si="29"/>
        <v>0</v>
      </c>
      <c r="R112" s="1"/>
      <c r="S112" s="13">
        <v>108</v>
      </c>
      <c r="T112" s="11">
        <f t="shared" si="23"/>
        <v>108</v>
      </c>
      <c r="U112" s="12">
        <f t="shared" si="24"/>
        <v>11664</v>
      </c>
      <c r="V112" s="12">
        <f t="shared" si="30"/>
        <v>5528690</v>
      </c>
      <c r="W112" s="11">
        <f>IF(AND(T116&gt;=V111,T116&lt;=V112),1,0)</f>
        <v>0</v>
      </c>
      <c r="X112" s="13">
        <f t="shared" si="25"/>
        <v>0</v>
      </c>
      <c r="Y112" s="13">
        <f t="shared" si="25"/>
        <v>0</v>
      </c>
      <c r="Z112" s="13">
        <f t="shared" si="31"/>
        <v>0</v>
      </c>
      <c r="AA112" s="1"/>
      <c r="AB112" s="1"/>
      <c r="AC112" s="13">
        <v>107</v>
      </c>
      <c r="AD112" s="153">
        <f t="shared" si="34"/>
        <v>85</v>
      </c>
      <c r="AE112" s="12">
        <v>158</v>
      </c>
      <c r="AF112" s="22">
        <v>50</v>
      </c>
      <c r="AG112" s="32">
        <v>108</v>
      </c>
      <c r="AH112" s="23">
        <f>AF112/AE116*100</f>
        <v>4.5668902829270735E-4</v>
      </c>
      <c r="AI112" s="23">
        <f>AG112/AE116*100</f>
        <v>9.8644830111224778E-4</v>
      </c>
      <c r="AJ112" s="11"/>
      <c r="AK112" s="136"/>
      <c r="AR112" s="3"/>
      <c r="AT112" s="1"/>
      <c r="AU112" s="1"/>
      <c r="AV112" s="1"/>
      <c r="AW112" s="1"/>
      <c r="AX112" s="1"/>
      <c r="AY112" s="1"/>
      <c r="AZ112" s="136"/>
    </row>
    <row r="113" spans="1:52" s="2" customFormat="1" x14ac:dyDescent="0.2">
      <c r="A113" s="13">
        <v>109</v>
      </c>
      <c r="B113" s="11">
        <f t="shared" si="17"/>
        <v>158</v>
      </c>
      <c r="C113" s="12">
        <f t="shared" si="18"/>
        <v>17222</v>
      </c>
      <c r="D113" s="12">
        <f t="shared" si="26"/>
        <v>10949791</v>
      </c>
      <c r="E113" s="11">
        <f>IF(AND(B116&gt;=D112,B116&lt;=D113),1,0)</f>
        <v>0</v>
      </c>
      <c r="F113" s="13">
        <f t="shared" si="19"/>
        <v>0</v>
      </c>
      <c r="G113" s="13">
        <f t="shared" si="19"/>
        <v>0</v>
      </c>
      <c r="H113" s="13">
        <f t="shared" si="27"/>
        <v>0</v>
      </c>
      <c r="I113" s="1"/>
      <c r="J113" s="13">
        <v>109</v>
      </c>
      <c r="K113" s="11">
        <f t="shared" si="20"/>
        <v>50</v>
      </c>
      <c r="L113" s="12">
        <f t="shared" si="21"/>
        <v>5450</v>
      </c>
      <c r="M113" s="12">
        <f t="shared" si="28"/>
        <v>5420993</v>
      </c>
      <c r="N113" s="11">
        <f>IF(AND(K116&gt;=M112,K116&lt;=M113),1,0)</f>
        <v>0</v>
      </c>
      <c r="O113" s="13">
        <f t="shared" si="22"/>
        <v>0</v>
      </c>
      <c r="P113" s="13">
        <f t="shared" si="22"/>
        <v>0</v>
      </c>
      <c r="Q113" s="13">
        <f t="shared" si="29"/>
        <v>0</v>
      </c>
      <c r="R113" s="1"/>
      <c r="S113" s="13">
        <v>109</v>
      </c>
      <c r="T113" s="11">
        <f t="shared" si="23"/>
        <v>108</v>
      </c>
      <c r="U113" s="12">
        <f t="shared" si="24"/>
        <v>11772</v>
      </c>
      <c r="V113" s="12">
        <f t="shared" si="30"/>
        <v>5528798</v>
      </c>
      <c r="W113" s="11">
        <f>IF(AND(T116&gt;=V112,T116&lt;=V113),1,0)</f>
        <v>0</v>
      </c>
      <c r="X113" s="13">
        <f t="shared" si="25"/>
        <v>0</v>
      </c>
      <c r="Y113" s="13">
        <f t="shared" si="25"/>
        <v>0</v>
      </c>
      <c r="Z113" s="13">
        <f t="shared" si="31"/>
        <v>0</v>
      </c>
      <c r="AA113" s="1"/>
      <c r="AB113" s="1"/>
      <c r="AC113" s="13">
        <v>108</v>
      </c>
      <c r="AD113" s="153">
        <f t="shared" si="34"/>
        <v>85</v>
      </c>
      <c r="AE113" s="12">
        <v>158</v>
      </c>
      <c r="AF113" s="22">
        <v>50</v>
      </c>
      <c r="AG113" s="32">
        <v>108</v>
      </c>
      <c r="AH113" s="23">
        <f>AF113/AE116*100</f>
        <v>4.5668902829270735E-4</v>
      </c>
      <c r="AI113" s="23">
        <f>AG113/AE116*100</f>
        <v>9.8644830111224778E-4</v>
      </c>
      <c r="AJ113" s="11"/>
      <c r="AK113" s="136"/>
      <c r="AR113" s="3"/>
      <c r="AT113" s="1"/>
      <c r="AU113" s="1"/>
      <c r="AV113" s="1"/>
      <c r="AW113" s="1"/>
      <c r="AX113" s="1"/>
      <c r="AY113" s="1"/>
      <c r="AZ113" s="136"/>
    </row>
    <row r="114" spans="1:52" s="2" customFormat="1" x14ac:dyDescent="0.2">
      <c r="A114" s="33">
        <v>110</v>
      </c>
      <c r="B114" s="34">
        <f t="shared" si="17"/>
        <v>158</v>
      </c>
      <c r="C114" s="35">
        <f t="shared" si="18"/>
        <v>17380</v>
      </c>
      <c r="D114" s="35">
        <f t="shared" si="26"/>
        <v>10949949</v>
      </c>
      <c r="E114" s="34">
        <f>IF(AND(B116&gt;=D113,B116&lt;=D114),1,0)</f>
        <v>0</v>
      </c>
      <c r="F114" s="33">
        <f t="shared" si="19"/>
        <v>0</v>
      </c>
      <c r="G114" s="33">
        <f t="shared" si="19"/>
        <v>0</v>
      </c>
      <c r="H114" s="33">
        <f t="shared" si="27"/>
        <v>0</v>
      </c>
      <c r="I114" s="1"/>
      <c r="J114" s="33">
        <v>110</v>
      </c>
      <c r="K114" s="34">
        <f t="shared" si="20"/>
        <v>50</v>
      </c>
      <c r="L114" s="35">
        <f t="shared" si="21"/>
        <v>5500</v>
      </c>
      <c r="M114" s="35">
        <f t="shared" si="28"/>
        <v>5421043</v>
      </c>
      <c r="N114" s="34">
        <f>IF(AND(K116&gt;=M113,K116&lt;=M114),1,0)</f>
        <v>0</v>
      </c>
      <c r="O114" s="33">
        <f t="shared" si="22"/>
        <v>0</v>
      </c>
      <c r="P114" s="33">
        <f t="shared" si="22"/>
        <v>0</v>
      </c>
      <c r="Q114" s="33">
        <f t="shared" si="29"/>
        <v>0</v>
      </c>
      <c r="R114" s="1"/>
      <c r="S114" s="33">
        <v>110</v>
      </c>
      <c r="T114" s="34">
        <f t="shared" si="23"/>
        <v>108</v>
      </c>
      <c r="U114" s="35">
        <f t="shared" si="24"/>
        <v>11880</v>
      </c>
      <c r="V114" s="35">
        <f t="shared" si="30"/>
        <v>5528906</v>
      </c>
      <c r="W114" s="34">
        <f>IF(AND(T116&gt;=V113,T116&lt;=V114),1,0)</f>
        <v>0</v>
      </c>
      <c r="X114" s="33">
        <f t="shared" si="25"/>
        <v>0</v>
      </c>
      <c r="Y114" s="33">
        <f t="shared" si="25"/>
        <v>0</v>
      </c>
      <c r="Z114" s="33">
        <f t="shared" si="31"/>
        <v>0</v>
      </c>
      <c r="AA114" s="1"/>
      <c r="AB114" s="1"/>
      <c r="AC114" s="13">
        <v>109</v>
      </c>
      <c r="AD114" s="153">
        <f t="shared" si="34"/>
        <v>85</v>
      </c>
      <c r="AE114" s="12">
        <v>158</v>
      </c>
      <c r="AF114" s="22">
        <v>50</v>
      </c>
      <c r="AG114" s="32">
        <v>108</v>
      </c>
      <c r="AH114" s="23">
        <f>AF114/AE116*100</f>
        <v>4.5668902829270735E-4</v>
      </c>
      <c r="AI114" s="23">
        <f>AG114/AE116*100</f>
        <v>9.8644830111224778E-4</v>
      </c>
      <c r="AJ114" s="11"/>
      <c r="AK114" s="136"/>
      <c r="AR114" s="3"/>
      <c r="AT114" s="1"/>
      <c r="AU114" s="1"/>
      <c r="AV114" s="1"/>
      <c r="AW114" s="1"/>
      <c r="AX114" s="1"/>
      <c r="AY114" s="1"/>
      <c r="AZ114" s="136"/>
    </row>
    <row r="115" spans="1:52" s="2" customFormat="1" ht="13.5" thickBot="1" x14ac:dyDescent="0.25">
      <c r="A115" s="36" t="s">
        <v>13</v>
      </c>
      <c r="B115" s="37">
        <f>SUM(B4:B114)</f>
        <v>10949949</v>
      </c>
      <c r="C115" s="38">
        <f>SUM(C4:C114)</f>
        <v>433341143</v>
      </c>
      <c r="D115" s="39"/>
      <c r="E115" s="39"/>
      <c r="F115" s="38">
        <f>SUM(F4:F114)</f>
        <v>38</v>
      </c>
      <c r="G115" s="38">
        <f>SUM(G4:G114)</f>
        <v>5851164</v>
      </c>
      <c r="H115" s="38">
        <f>SUM(H4:H114)</f>
        <v>5384080</v>
      </c>
      <c r="I115" s="40"/>
      <c r="J115" s="36" t="s">
        <v>13</v>
      </c>
      <c r="K115" s="37">
        <f>SUM(K4:K114)</f>
        <v>5421043</v>
      </c>
      <c r="L115" s="38">
        <f>SUM(L4:L114)</f>
        <v>208468099</v>
      </c>
      <c r="M115" s="39"/>
      <c r="N115" s="39"/>
      <c r="O115" s="38">
        <f>SUM(O4:O114)</f>
        <v>37</v>
      </c>
      <c r="P115" s="38">
        <f>SUM(P4:P114)</f>
        <v>2900504</v>
      </c>
      <c r="Q115" s="38">
        <f>SUM(Q4:Q114)</f>
        <v>2696870</v>
      </c>
      <c r="R115" s="40"/>
      <c r="S115" s="36" t="s">
        <v>13</v>
      </c>
      <c r="T115" s="37">
        <f>SUM(T4:T114)</f>
        <v>5528906</v>
      </c>
      <c r="U115" s="38">
        <f>SUM(U4:U114)</f>
        <v>224873044</v>
      </c>
      <c r="V115" s="39"/>
      <c r="W115" s="39"/>
      <c r="X115" s="38">
        <f>SUM(X4:X114)</f>
        <v>40</v>
      </c>
      <c r="Y115" s="38">
        <f>SUM(Y4:Y114)</f>
        <v>3223920</v>
      </c>
      <c r="Z115" s="38">
        <f>SUM(Z4:Z114)</f>
        <v>2762648</v>
      </c>
      <c r="AA115" s="1"/>
      <c r="AB115" s="1"/>
      <c r="AC115" s="13">
        <v>110</v>
      </c>
      <c r="AD115" s="153">
        <f t="shared" si="34"/>
        <v>85</v>
      </c>
      <c r="AE115" s="12">
        <v>158</v>
      </c>
      <c r="AF115" s="22">
        <v>50</v>
      </c>
      <c r="AG115" s="32">
        <v>108</v>
      </c>
      <c r="AH115" s="23">
        <f>AF115/AE116*100</f>
        <v>4.5668902829270735E-4</v>
      </c>
      <c r="AI115" s="23">
        <f>AG115/AE116*100</f>
        <v>9.8644830111224778E-4</v>
      </c>
      <c r="AJ115" s="11"/>
      <c r="AK115" s="136"/>
      <c r="AR115" s="3"/>
      <c r="AT115" s="1"/>
      <c r="AU115" s="1"/>
      <c r="AV115" s="1"/>
      <c r="AW115" s="1"/>
      <c r="AX115" s="1"/>
      <c r="AY115" s="1"/>
      <c r="AZ115" s="136"/>
    </row>
    <row r="116" spans="1:52" s="2" customFormat="1" ht="13.5" thickTop="1" x14ac:dyDescent="0.2">
      <c r="A116" s="72" t="s">
        <v>2</v>
      </c>
      <c r="B116" s="41">
        <f>B115/2</f>
        <v>5474974.5</v>
      </c>
      <c r="C116" s="42"/>
      <c r="D116" s="191"/>
      <c r="E116" s="192"/>
      <c r="F116" s="192"/>
      <c r="G116" s="192"/>
      <c r="H116" s="192"/>
      <c r="I116" s="40"/>
      <c r="J116" s="43" t="s">
        <v>2</v>
      </c>
      <c r="K116" s="44">
        <f>K115/2</f>
        <v>2710521.5</v>
      </c>
      <c r="L116" s="45"/>
      <c r="M116" s="40"/>
      <c r="N116" s="40"/>
      <c r="O116" s="40"/>
      <c r="P116" s="40"/>
      <c r="Q116" s="40"/>
      <c r="R116" s="40"/>
      <c r="S116" s="43" t="s">
        <v>2</v>
      </c>
      <c r="T116" s="44">
        <f>T115/2</f>
        <v>2764453</v>
      </c>
      <c r="U116" s="45"/>
      <c r="V116" s="40"/>
      <c r="W116" s="40"/>
      <c r="X116" s="40"/>
      <c r="Y116" s="40"/>
      <c r="Z116" s="40"/>
      <c r="AA116" s="1"/>
      <c r="AB116" s="1"/>
      <c r="AC116" s="4" t="s">
        <v>0</v>
      </c>
      <c r="AD116" s="4"/>
      <c r="AE116" s="47">
        <f>SUM(AE5:AE105)</f>
        <v>10948369</v>
      </c>
      <c r="AF116" s="47">
        <f>SUM(AF5:AF115)</f>
        <v>5421043</v>
      </c>
      <c r="AG116" s="47">
        <f>SUM(AG5:AG115)</f>
        <v>5528906</v>
      </c>
      <c r="AH116" s="46">
        <f>AF116/AE116*100</f>
        <v>49.514617200059661</v>
      </c>
      <c r="AI116" s="46">
        <f>AG116/AE116*100</f>
        <v>50.499814173234391</v>
      </c>
      <c r="AJ116" s="46"/>
      <c r="AK116" s="136"/>
      <c r="AR116" s="3"/>
      <c r="AT116" s="1"/>
      <c r="AU116" s="1"/>
      <c r="AV116" s="1"/>
      <c r="AW116" s="1"/>
      <c r="AX116" s="1"/>
      <c r="AY116" s="1"/>
      <c r="AZ116" s="136"/>
    </row>
    <row r="117" spans="1:52" s="2" customFormat="1" x14ac:dyDescent="0.2">
      <c r="A117" s="195" t="s">
        <v>19</v>
      </c>
      <c r="B117" s="196"/>
      <c r="C117" s="42">
        <f>G115</f>
        <v>5851164</v>
      </c>
      <c r="D117" s="193"/>
      <c r="E117" s="194"/>
      <c r="F117" s="194"/>
      <c r="G117" s="194"/>
      <c r="H117" s="93"/>
      <c r="I117" s="40"/>
      <c r="J117" s="195" t="s">
        <v>19</v>
      </c>
      <c r="K117" s="196"/>
      <c r="L117" s="42">
        <f>P115</f>
        <v>2900504</v>
      </c>
      <c r="M117" s="40"/>
      <c r="N117" s="40"/>
      <c r="O117" s="40"/>
      <c r="P117" s="40"/>
      <c r="Q117" s="40"/>
      <c r="R117" s="40"/>
      <c r="S117" s="195" t="s">
        <v>19</v>
      </c>
      <c r="T117" s="196"/>
      <c r="U117" s="42">
        <f>Y115</f>
        <v>3223920</v>
      </c>
      <c r="V117" s="40"/>
      <c r="W117" s="40"/>
      <c r="X117" s="40"/>
      <c r="Y117" s="40"/>
      <c r="Z117" s="40"/>
      <c r="AA117" s="1"/>
      <c r="AB117" s="1"/>
      <c r="AC117" s="174" t="s">
        <v>106</v>
      </c>
      <c r="AD117" s="174"/>
      <c r="AE117" s="58">
        <f>C115/B115</f>
        <v>39.574717927909987</v>
      </c>
      <c r="AF117" s="58">
        <f>L115/K115</f>
        <v>38.455348721638991</v>
      </c>
      <c r="AG117" s="58">
        <f>U115/T115</f>
        <v>40.672249446816423</v>
      </c>
      <c r="AH117" s="55"/>
      <c r="AI117" s="55"/>
      <c r="AJ117" s="46"/>
      <c r="AK117" s="136"/>
      <c r="AR117" s="3"/>
      <c r="AT117" s="1"/>
      <c r="AU117" s="1"/>
      <c r="AV117" s="1"/>
      <c r="AW117" s="1"/>
      <c r="AX117" s="1"/>
      <c r="AY117" s="1"/>
      <c r="AZ117" s="136"/>
    </row>
    <row r="118" spans="1:52" s="2" customFormat="1" x14ac:dyDescent="0.2">
      <c r="A118" s="195" t="s">
        <v>18</v>
      </c>
      <c r="B118" s="196"/>
      <c r="C118" s="42">
        <f>H115</f>
        <v>5384080</v>
      </c>
      <c r="D118" s="40"/>
      <c r="E118" s="40"/>
      <c r="F118" s="40"/>
      <c r="G118" s="40"/>
      <c r="H118" s="40"/>
      <c r="I118" s="40"/>
      <c r="J118" s="195" t="s">
        <v>18</v>
      </c>
      <c r="K118" s="196"/>
      <c r="L118" s="42">
        <f>Q115</f>
        <v>2696870</v>
      </c>
      <c r="M118" s="40"/>
      <c r="N118" s="40"/>
      <c r="O118" s="40"/>
      <c r="P118" s="40"/>
      <c r="Q118" s="40"/>
      <c r="R118" s="40"/>
      <c r="S118" s="195" t="s">
        <v>18</v>
      </c>
      <c r="T118" s="196"/>
      <c r="U118" s="42">
        <f>Z115</f>
        <v>2762648</v>
      </c>
      <c r="V118" s="40"/>
      <c r="W118" s="40"/>
      <c r="X118" s="40"/>
      <c r="Y118" s="40"/>
      <c r="Z118" s="40"/>
      <c r="AA118" s="1"/>
      <c r="AB118" s="1"/>
      <c r="AC118" s="174" t="s">
        <v>21</v>
      </c>
      <c r="AD118" s="174"/>
      <c r="AE118" s="59">
        <f>B119+((B116-C118)/C117)</f>
        <v>38.015534430414185</v>
      </c>
      <c r="AF118" s="58">
        <f>K119+((K116-L118)/L117)</f>
        <v>37.004706595819208</v>
      </c>
      <c r="AG118" s="58">
        <f>T119+((T116-U118)/U117)</f>
        <v>40.000559877416315</v>
      </c>
      <c r="AH118" s="46"/>
      <c r="AI118" s="46"/>
      <c r="AJ118" s="46"/>
      <c r="AK118" s="136"/>
      <c r="AR118" s="3"/>
      <c r="AT118" s="1"/>
      <c r="AU118" s="1"/>
      <c r="AV118" s="1"/>
      <c r="AW118" s="1"/>
      <c r="AX118" s="1"/>
      <c r="AY118" s="1"/>
      <c r="AZ118" s="136"/>
    </row>
    <row r="119" spans="1:52" s="2" customFormat="1" ht="13.5" thickBot="1" x14ac:dyDescent="0.25">
      <c r="A119" s="48" t="s">
        <v>17</v>
      </c>
      <c r="B119" s="49">
        <f>F115</f>
        <v>38</v>
      </c>
      <c r="C119" s="50"/>
      <c r="D119" s="40"/>
      <c r="E119" s="40"/>
      <c r="F119" s="40"/>
      <c r="G119" s="40"/>
      <c r="H119" s="40"/>
      <c r="I119" s="40"/>
      <c r="J119" s="48" t="s">
        <v>17</v>
      </c>
      <c r="K119" s="51">
        <f>O115</f>
        <v>37</v>
      </c>
      <c r="L119" s="50"/>
      <c r="M119" s="40"/>
      <c r="N119" s="40"/>
      <c r="O119" s="40"/>
      <c r="P119" s="40"/>
      <c r="Q119" s="40"/>
      <c r="R119" s="40"/>
      <c r="S119" s="48" t="s">
        <v>1</v>
      </c>
      <c r="T119" s="49">
        <f>X115</f>
        <v>40</v>
      </c>
      <c r="U119" s="50"/>
      <c r="V119" s="40"/>
      <c r="W119" s="40"/>
      <c r="X119" s="40"/>
      <c r="Y119" s="40"/>
      <c r="Z119" s="40"/>
      <c r="AA119" s="1"/>
      <c r="AB119" s="1"/>
      <c r="AC119" s="174" t="s">
        <v>107</v>
      </c>
      <c r="AD119" s="174"/>
      <c r="AE119" s="58">
        <f>AF116/AG116*100</f>
        <v>98.049107725832201</v>
      </c>
      <c r="AF119" s="60"/>
      <c r="AG119" s="60"/>
      <c r="AH119" s="46"/>
      <c r="AI119" s="46"/>
      <c r="AJ119" s="46"/>
      <c r="AK119" s="136"/>
      <c r="AR119" s="3"/>
      <c r="AT119" s="1"/>
      <c r="AU119" s="1"/>
      <c r="AV119" s="1"/>
      <c r="AW119" s="1"/>
      <c r="AX119" s="1"/>
      <c r="AY119" s="1"/>
      <c r="AZ119" s="136"/>
    </row>
    <row r="120" spans="1:52" s="2" customFormat="1" ht="24" customHeight="1" x14ac:dyDescent="0.25">
      <c r="A120" s="176" t="s">
        <v>95</v>
      </c>
      <c r="B120" s="176"/>
      <c r="C120" s="176"/>
      <c r="D120" s="176"/>
      <c r="E120" s="176"/>
      <c r="F120" s="176"/>
      <c r="G120" s="176"/>
      <c r="H120" s="176"/>
      <c r="I120" s="1"/>
      <c r="J120" s="1"/>
      <c r="K120" s="1"/>
      <c r="L120" s="1"/>
      <c r="M120" s="1"/>
      <c r="N120" s="1"/>
      <c r="O120" s="1"/>
      <c r="P120" s="1"/>
      <c r="Q120" s="1"/>
      <c r="R120" s="1"/>
      <c r="S120" s="1"/>
      <c r="T120" s="1"/>
      <c r="U120" s="1"/>
      <c r="V120" s="1"/>
      <c r="W120" s="1"/>
      <c r="X120" s="1"/>
      <c r="Y120" s="1"/>
      <c r="Z120" s="1"/>
      <c r="AA120" s="1"/>
      <c r="AB120" s="1"/>
      <c r="AC120" s="174" t="s">
        <v>109</v>
      </c>
      <c r="AD120" s="174"/>
      <c r="AE120" s="58">
        <f>(SUM(AE5:AE19)+SUM(AE70:AE115))/SUM(AE20:AE69)*100</f>
        <v>46.974663463364685</v>
      </c>
      <c r="AF120" s="58">
        <f>(SUM(AF5:AF19)+SUM(AF70:AF115))/SUM(AF20:AF69)*100</f>
        <v>44.813624393676228</v>
      </c>
      <c r="AG120" s="58">
        <f>(SUM(AG5:AG19)+SUM(AG70:AG115))/SUM(AG20:AG69)*100</f>
        <v>49.157095657752429</v>
      </c>
      <c r="AH120" s="46"/>
      <c r="AI120" s="46"/>
      <c r="AJ120" s="46"/>
      <c r="AK120" s="136"/>
      <c r="AR120" s="3"/>
      <c r="AT120" s="1"/>
      <c r="AU120" s="1"/>
      <c r="AV120" s="1"/>
      <c r="AW120" s="1"/>
      <c r="AX120" s="1"/>
      <c r="AY120" s="1"/>
      <c r="AZ120" s="136"/>
    </row>
    <row r="121" spans="1:52" s="2" customFormat="1" ht="25.5" customHeight="1" x14ac:dyDescent="0.2">
      <c r="A121" s="94"/>
      <c r="B121" s="94"/>
      <c r="C121" s="94"/>
      <c r="D121" s="197" t="s">
        <v>98</v>
      </c>
      <c r="E121" s="172"/>
      <c r="F121" s="197" t="s">
        <v>102</v>
      </c>
      <c r="G121" s="197"/>
      <c r="H121" s="94"/>
      <c r="I121" s="1"/>
      <c r="J121" s="1"/>
      <c r="K121" s="1"/>
      <c r="L121" s="1"/>
      <c r="M121" s="1"/>
      <c r="N121" s="1"/>
      <c r="O121" s="1"/>
      <c r="P121" s="1"/>
      <c r="Q121" s="1"/>
      <c r="R121" s="1"/>
      <c r="S121" s="1"/>
      <c r="T121" s="1"/>
      <c r="U121" s="1"/>
      <c r="V121" s="1"/>
      <c r="W121" s="1"/>
      <c r="X121" s="1"/>
      <c r="Y121" s="1"/>
      <c r="Z121" s="1"/>
      <c r="AA121" s="1"/>
      <c r="AB121" s="1"/>
      <c r="AC121" s="174" t="s">
        <v>23</v>
      </c>
      <c r="AD121" s="174"/>
      <c r="AE121" s="58">
        <f>SUM(AE70:AE115)/SUM(AE5:AE115)*100</f>
        <v>16.999284654202498</v>
      </c>
      <c r="AF121" s="58">
        <f>SUM(AF70:AF115)/SUM(AF5:AF115)*100</f>
        <v>15.35691563413166</v>
      </c>
      <c r="AG121" s="58">
        <f>SUM(AG70:AG115)/SUM(AG5:AG115)*100</f>
        <v>18.609612823947451</v>
      </c>
      <c r="AH121" s="46"/>
      <c r="AI121" s="46"/>
      <c r="AJ121" s="46"/>
      <c r="AK121" s="136"/>
      <c r="AR121" s="3"/>
      <c r="AT121" s="1"/>
      <c r="AU121" s="1"/>
      <c r="AV121" s="1"/>
      <c r="AW121" s="1"/>
      <c r="AX121" s="1"/>
      <c r="AY121" s="1"/>
      <c r="AZ121" s="136"/>
    </row>
    <row r="122" spans="1:52" s="2" customFormat="1" ht="33.75" customHeight="1" x14ac:dyDescent="0.2">
      <c r="A122" s="198" t="s">
        <v>103</v>
      </c>
      <c r="B122" s="198"/>
      <c r="C122" s="199"/>
      <c r="D122" s="197"/>
      <c r="E122" s="172"/>
      <c r="F122" s="197"/>
      <c r="G122" s="197"/>
      <c r="H122" s="94"/>
      <c r="I122" s="1"/>
      <c r="J122" s="1"/>
      <c r="K122" s="1"/>
      <c r="L122" s="1"/>
      <c r="M122" s="1"/>
      <c r="N122" s="1"/>
      <c r="O122" s="1"/>
      <c r="P122" s="1"/>
      <c r="Q122" s="1"/>
      <c r="R122" s="1"/>
      <c r="S122" s="1"/>
      <c r="T122" s="1"/>
      <c r="U122" s="1"/>
      <c r="V122" s="1"/>
      <c r="W122" s="1"/>
      <c r="X122" s="1"/>
      <c r="Y122" s="1"/>
      <c r="Z122" s="1"/>
      <c r="AA122" s="1"/>
      <c r="AB122" s="1"/>
      <c r="AC122" s="54" t="s">
        <v>3</v>
      </c>
      <c r="AD122" s="54"/>
      <c r="AE122" s="61">
        <f>SUM(AE5:AE19)/AE116*100</f>
        <v>14.963936637502808</v>
      </c>
      <c r="AF122" s="61">
        <f>SUM(AF5:AF19)/AF116*100</f>
        <v>15.588808279144805</v>
      </c>
      <c r="AG122" s="61">
        <f>SUM(AG5:AG19)/AG116*100</f>
        <v>14.346979312001325</v>
      </c>
      <c r="AH122" s="46"/>
      <c r="AI122" s="46"/>
      <c r="AJ122" s="46"/>
      <c r="AK122" s="136"/>
      <c r="AR122" s="3"/>
      <c r="AT122" s="1"/>
      <c r="AU122" s="1"/>
      <c r="AV122" s="1"/>
      <c r="AW122" s="1"/>
      <c r="AX122" s="1"/>
      <c r="AY122" s="1"/>
      <c r="AZ122" s="136"/>
    </row>
    <row r="123" spans="1:52" s="2" customFormat="1" ht="12.75" customHeight="1" x14ac:dyDescent="0.2">
      <c r="A123" s="198"/>
      <c r="B123" s="198"/>
      <c r="C123" s="199"/>
      <c r="D123" s="197" t="s">
        <v>96</v>
      </c>
      <c r="E123" s="172"/>
      <c r="F123" s="197" t="s">
        <v>99</v>
      </c>
      <c r="G123" s="197"/>
      <c r="H123" s="1"/>
      <c r="I123" s="1"/>
      <c r="J123" s="1"/>
      <c r="K123" s="1"/>
      <c r="L123" s="1"/>
      <c r="M123" s="1"/>
      <c r="N123" s="1"/>
      <c r="O123" s="1"/>
      <c r="P123" s="1"/>
      <c r="Q123" s="1"/>
      <c r="R123" s="1"/>
      <c r="S123" s="1"/>
      <c r="T123" s="1"/>
      <c r="U123" s="1"/>
      <c r="V123" s="1"/>
      <c r="W123" s="1"/>
      <c r="X123" s="1"/>
      <c r="Y123" s="1"/>
      <c r="Z123" s="1"/>
      <c r="AA123" s="1"/>
      <c r="AB123" s="1"/>
      <c r="AC123" s="53" t="s">
        <v>24</v>
      </c>
      <c r="AD123" s="53"/>
      <c r="AE123" s="62">
        <f>SUM(AE20:AE49)/AE116*100</f>
        <v>44.156951597082632</v>
      </c>
      <c r="AF123" s="62">
        <f>SUM(AF20:AF49)/AF116*100</f>
        <v>45.592425664212591</v>
      </c>
      <c r="AG123" s="62">
        <f>SUM(AG20:AG49)/AG116*100</f>
        <v>42.73686331436997</v>
      </c>
      <c r="AH123" s="46"/>
      <c r="AI123" s="46"/>
      <c r="AJ123" s="46"/>
      <c r="AK123" s="136"/>
      <c r="AR123" s="3"/>
      <c r="AT123" s="1"/>
      <c r="AU123" s="1"/>
      <c r="AV123" s="1"/>
      <c r="AW123" s="1"/>
      <c r="AX123" s="1"/>
      <c r="AY123" s="1"/>
      <c r="AZ123" s="136"/>
    </row>
    <row r="124" spans="1:52" s="2" customFormat="1" ht="12.75" customHeight="1" x14ac:dyDescent="0.2">
      <c r="A124" s="95"/>
      <c r="B124" s="94"/>
      <c r="C124" s="94"/>
      <c r="D124" s="197"/>
      <c r="E124" s="172"/>
      <c r="F124" s="197"/>
      <c r="G124" s="197"/>
      <c r="H124" s="1"/>
      <c r="I124" s="1"/>
      <c r="J124" s="1"/>
      <c r="K124" s="1"/>
      <c r="L124" s="1"/>
      <c r="M124" s="1"/>
      <c r="N124" s="1"/>
      <c r="O124" s="1"/>
      <c r="P124" s="1"/>
      <c r="Q124" s="1"/>
      <c r="R124" s="1"/>
      <c r="S124" s="1"/>
      <c r="T124" s="1"/>
      <c r="U124" s="1"/>
      <c r="V124" s="1"/>
      <c r="W124" s="1"/>
      <c r="X124" s="1"/>
      <c r="Y124" s="1"/>
      <c r="Z124" s="1"/>
      <c r="AA124" s="1"/>
      <c r="AB124" s="1"/>
      <c r="AC124" s="53" t="s">
        <v>25</v>
      </c>
      <c r="AD124" s="53"/>
      <c r="AE124" s="62">
        <f>SUM(AE50:AE69)/AE116*100</f>
        <v>23.891805254280342</v>
      </c>
      <c r="AF124" s="62">
        <f>SUM(AF50:AF69)/AF116*100</f>
        <v>23.461850422510942</v>
      </c>
      <c r="AG124" s="62">
        <f>SUM(AG50:AG69)/AG116*100</f>
        <v>24.306544549681259</v>
      </c>
      <c r="AH124" s="46"/>
      <c r="AI124" s="46"/>
      <c r="AJ124" s="46"/>
      <c r="AK124" s="136"/>
      <c r="AR124" s="3"/>
      <c r="AT124" s="1"/>
      <c r="AU124" s="1"/>
      <c r="AV124" s="1"/>
      <c r="AW124" s="1"/>
      <c r="AX124" s="1"/>
      <c r="AY124" s="1"/>
      <c r="AZ124" s="136"/>
    </row>
    <row r="125" spans="1:52" s="2" customFormat="1" ht="33.75" x14ac:dyDescent="0.2">
      <c r="A125" s="94"/>
      <c r="B125" s="94"/>
      <c r="C125" s="94"/>
      <c r="D125" s="173" t="s">
        <v>97</v>
      </c>
      <c r="E125" s="172"/>
      <c r="F125" s="197" t="s">
        <v>100</v>
      </c>
      <c r="G125" s="197"/>
      <c r="H125" s="94"/>
      <c r="I125" s="1"/>
      <c r="J125" s="1"/>
      <c r="K125" s="1"/>
      <c r="L125" s="1"/>
      <c r="M125" s="1"/>
      <c r="N125" s="1"/>
      <c r="O125" s="1"/>
      <c r="P125" s="1"/>
      <c r="Q125" s="1"/>
      <c r="R125" s="1"/>
      <c r="S125" s="1"/>
      <c r="T125" s="1"/>
      <c r="U125" s="1"/>
      <c r="V125" s="1"/>
      <c r="W125" s="1"/>
      <c r="X125" s="1"/>
      <c r="Y125" s="1"/>
      <c r="Z125" s="1"/>
      <c r="AA125" s="1"/>
      <c r="AB125" s="1"/>
      <c r="AC125" s="56" t="s">
        <v>4</v>
      </c>
      <c r="AD125" s="56"/>
      <c r="AE125" s="59">
        <f>SUM(AE70:AE115)/AE116*100</f>
        <v>17.001737884428263</v>
      </c>
      <c r="AF125" s="59">
        <f>SUM(AF70:AF115)/AF116*100</f>
        <v>15.35691563413166</v>
      </c>
      <c r="AG125" s="59">
        <f>SUM(AG70:AG115)/AG116*100</f>
        <v>18.609612823947451</v>
      </c>
      <c r="AH125" s="57"/>
      <c r="AI125" s="57"/>
      <c r="AJ125" s="46"/>
      <c r="AK125" s="136"/>
      <c r="AR125" s="3"/>
      <c r="AT125" s="1"/>
      <c r="AU125" s="1"/>
      <c r="AV125" s="1"/>
      <c r="AW125" s="1"/>
      <c r="AX125" s="1"/>
      <c r="AY125" s="1"/>
      <c r="AZ125" s="136"/>
    </row>
    <row r="126" spans="1:52" s="2" customFormat="1" ht="34.5" thickBot="1" x14ac:dyDescent="0.25">
      <c r="A126" s="94"/>
      <c r="B126" s="94"/>
      <c r="C126" s="94"/>
      <c r="D126" s="173" t="s">
        <v>110</v>
      </c>
      <c r="E126" s="172"/>
      <c r="F126" s="197" t="s">
        <v>101</v>
      </c>
      <c r="G126" s="197"/>
      <c r="H126" s="94"/>
      <c r="I126" s="1"/>
      <c r="J126" s="1"/>
      <c r="K126" s="1"/>
      <c r="L126" s="1"/>
      <c r="M126" s="1"/>
      <c r="N126" s="1"/>
      <c r="O126" s="1"/>
      <c r="P126" s="1"/>
      <c r="Q126" s="1"/>
      <c r="R126" s="1"/>
      <c r="S126" s="1"/>
      <c r="T126" s="1"/>
      <c r="U126" s="1"/>
      <c r="V126" s="1"/>
      <c r="W126" s="1"/>
      <c r="X126" s="1"/>
      <c r="Y126" s="1"/>
      <c r="Z126" s="1"/>
      <c r="AA126" s="1"/>
      <c r="AB126" s="1"/>
      <c r="AC126" s="175" t="s">
        <v>6</v>
      </c>
      <c r="AD126" s="175"/>
      <c r="AE126" s="175"/>
      <c r="AF126" s="175"/>
      <c r="AG126" s="175"/>
      <c r="AH126" s="175"/>
      <c r="AI126" s="175"/>
      <c r="AJ126" s="46"/>
      <c r="AK126" s="136"/>
      <c r="AR126" s="3"/>
      <c r="AT126" s="1"/>
      <c r="AU126" s="1"/>
      <c r="AV126" s="1"/>
      <c r="AW126" s="1"/>
      <c r="AX126" s="1"/>
      <c r="AY126" s="1"/>
      <c r="AZ126" s="136"/>
    </row>
    <row r="127" spans="1:52" ht="13.5" thickTop="1" x14ac:dyDescent="0.2">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row>
    <row r="130" spans="1:6" x14ac:dyDescent="0.2">
      <c r="A130" s="190"/>
      <c r="B130" s="190"/>
      <c r="C130" s="190"/>
      <c r="D130" s="190"/>
      <c r="E130" s="190"/>
      <c r="F130" s="190"/>
    </row>
  </sheetData>
  <mergeCells count="51">
    <mergeCell ref="S117:T117"/>
    <mergeCell ref="A118:B118"/>
    <mergeCell ref="J118:K118"/>
    <mergeCell ref="S118:T118"/>
    <mergeCell ref="AQ36:AS36"/>
    <mergeCell ref="AP37:AT37"/>
    <mergeCell ref="AP38:AT38"/>
    <mergeCell ref="AQ32:AS32"/>
    <mergeCell ref="A130:F130"/>
    <mergeCell ref="D116:H116"/>
    <mergeCell ref="D117:G117"/>
    <mergeCell ref="A117:B117"/>
    <mergeCell ref="J117:K117"/>
    <mergeCell ref="D121:D122"/>
    <mergeCell ref="D123:D124"/>
    <mergeCell ref="F121:G122"/>
    <mergeCell ref="F123:G124"/>
    <mergeCell ref="F125:G125"/>
    <mergeCell ref="F126:G126"/>
    <mergeCell ref="A122:C123"/>
    <mergeCell ref="AY29:AY30"/>
    <mergeCell ref="AP31:AT31"/>
    <mergeCell ref="AR24:AR25"/>
    <mergeCell ref="AR26:AR27"/>
    <mergeCell ref="AR28:AR29"/>
    <mergeCell ref="AR12:AR13"/>
    <mergeCell ref="E3:H3"/>
    <mergeCell ref="N3:Q3"/>
    <mergeCell ref="W3:Z3"/>
    <mergeCell ref="AC3:AI3"/>
    <mergeCell ref="AQ6:AS6"/>
    <mergeCell ref="AM7:AQ8"/>
    <mergeCell ref="AS7:AX8"/>
    <mergeCell ref="AR8:AR9"/>
    <mergeCell ref="AR10:AR11"/>
    <mergeCell ref="AC121:AD121"/>
    <mergeCell ref="AC126:AI126"/>
    <mergeCell ref="A120:H120"/>
    <mergeCell ref="AR14:AR15"/>
    <mergeCell ref="AR16:AR17"/>
    <mergeCell ref="AR18:AR19"/>
    <mergeCell ref="AC119:AD119"/>
    <mergeCell ref="AC120:AD120"/>
    <mergeCell ref="AR20:AR21"/>
    <mergeCell ref="AR22:AR23"/>
    <mergeCell ref="AC117:AD117"/>
    <mergeCell ref="AC118:AD118"/>
    <mergeCell ref="AL29:AL30"/>
    <mergeCell ref="AP33:AT33"/>
    <mergeCell ref="AQ34:AS34"/>
    <mergeCell ref="AP35:AT35"/>
  </mergeCells>
  <phoneticPr fontId="0" type="noConversion"/>
  <conditionalFormatting sqref="E5:E114 N5:N114 W5:W114">
    <cfRule type="cellIs" dxfId="2" priority="2" stopIfTrue="1" operator="equal">
      <formula>1</formula>
    </cfRule>
  </conditionalFormatting>
  <pageMargins left="0.74803149606299213" right="0.74803149606299213" top="0.98425196850393704" bottom="0.98425196850393704" header="0.51181102362204722" footer="0.51181102362204722"/>
  <pageSetup paperSize="9" scale="67" orientation="portrait" r:id="rId1"/>
  <headerFooter alignWithMargins="0"/>
  <ignoredErrors>
    <ignoredError sqref="AD5:AD115 AH5:AI116 AF120:AG120 AM7 AE122:AG125 AF119:AG119 AU31:AU37 AE5:AE104" unlockedFormula="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43"/>
  <sheetViews>
    <sheetView topLeftCell="AI7" zoomScaleNormal="100" workbookViewId="0">
      <selection activeCell="AE22" sqref="AE22"/>
    </sheetView>
  </sheetViews>
  <sheetFormatPr defaultRowHeight="12.75" x14ac:dyDescent="0.2"/>
  <cols>
    <col min="1" max="1" width="11" style="82" hidden="1" customWidth="1"/>
    <col min="2" max="2" width="9.5703125" style="82" hidden="1" customWidth="1"/>
    <col min="3" max="3" width="18.7109375" style="82" hidden="1" customWidth="1"/>
    <col min="4" max="4" width="9.7109375" style="82" hidden="1" customWidth="1"/>
    <col min="5" max="5" width="27" style="82" hidden="1" customWidth="1"/>
    <col min="6" max="6" width="7.5703125" style="82" hidden="1" customWidth="1"/>
    <col min="7" max="8" width="3" style="82" hidden="1" customWidth="1"/>
    <col min="9" max="9" width="7.5703125" style="82" hidden="1" customWidth="1"/>
    <col min="10" max="10" width="9.140625" style="82" hidden="1" customWidth="1"/>
    <col min="11" max="11" width="3.140625" style="82" hidden="1" customWidth="1"/>
    <col min="12" max="12" width="8" style="82" hidden="1" customWidth="1"/>
    <col min="13" max="13" width="25.85546875" style="82" hidden="1" customWidth="1"/>
    <col min="14" max="14" width="7.5703125" style="82" hidden="1" customWidth="1"/>
    <col min="15" max="16" width="3" style="82" hidden="1" customWidth="1"/>
    <col min="17" max="17" width="7.5703125" style="82" hidden="1" customWidth="1"/>
    <col min="18" max="18" width="9.140625" style="82" hidden="1" customWidth="1"/>
    <col min="19" max="19" width="3.140625" style="82" hidden="1" customWidth="1"/>
    <col min="20" max="20" width="8" style="82" hidden="1" customWidth="1"/>
    <col min="21" max="21" width="27" style="82" hidden="1" customWidth="1"/>
    <col min="22" max="22" width="7.5703125" style="82" hidden="1" customWidth="1"/>
    <col min="23" max="24" width="3" style="82" hidden="1" customWidth="1"/>
    <col min="25" max="25" width="7.5703125" style="82" hidden="1" customWidth="1"/>
    <col min="26" max="26" width="9.140625" style="82" hidden="1" customWidth="1"/>
    <col min="27" max="27" width="3.140625" style="82" hidden="1" customWidth="1"/>
    <col min="28" max="28" width="9.140625" style="82"/>
    <col min="29" max="29" width="33.140625" style="83" customWidth="1"/>
    <col min="30" max="30" width="17.7109375" style="83" hidden="1" customWidth="1"/>
    <col min="31" max="31" width="14.140625" style="83" bestFit="1" customWidth="1"/>
    <col min="32" max="32" width="14.5703125" style="83" bestFit="1" customWidth="1"/>
    <col min="33" max="33" width="18.5703125" style="83" bestFit="1" customWidth="1"/>
    <col min="34" max="34" width="19.5703125" style="83" bestFit="1" customWidth="1"/>
    <col min="35" max="35" width="23.5703125" style="83" bestFit="1" customWidth="1"/>
    <col min="36" max="36" width="9.28515625" style="84" customWidth="1"/>
    <col min="37" max="37" width="9.140625" style="137"/>
    <col min="38" max="38" width="5.28515625" style="102" customWidth="1"/>
    <col min="39" max="39" width="6.140625" style="102" customWidth="1"/>
    <col min="40" max="44" width="9.140625" style="102"/>
    <col min="45" max="45" width="0.5703125" style="102" customWidth="1"/>
    <col min="46" max="51" width="9.140625" style="102"/>
    <col min="52" max="52" width="9.140625" style="138"/>
    <col min="53" max="53" width="9.140625" style="102"/>
    <col min="54" max="16384" width="9.140625" style="85"/>
  </cols>
  <sheetData>
    <row r="1" spans="1:52" x14ac:dyDescent="0.2">
      <c r="A1" s="99"/>
      <c r="B1" s="99"/>
      <c r="C1" s="99"/>
      <c r="D1" s="99"/>
      <c r="E1" s="99"/>
      <c r="F1" s="99"/>
      <c r="G1" s="99"/>
      <c r="H1" s="99"/>
      <c r="I1" s="99"/>
      <c r="J1" s="99"/>
      <c r="K1" s="99"/>
      <c r="L1" s="99"/>
      <c r="M1" s="99"/>
      <c r="N1" s="99"/>
      <c r="O1" s="99"/>
      <c r="P1" s="99"/>
      <c r="Q1" s="99"/>
      <c r="R1" s="99"/>
      <c r="S1" s="99"/>
      <c r="T1" s="99"/>
      <c r="U1" s="99"/>
      <c r="V1" s="99"/>
      <c r="W1" s="99"/>
      <c r="X1" s="99"/>
      <c r="Y1" s="99"/>
      <c r="Z1" s="99"/>
      <c r="AA1" s="99"/>
      <c r="AC1" s="97" t="s">
        <v>64</v>
      </c>
      <c r="AD1" s="97"/>
      <c r="AE1" s="97"/>
      <c r="AF1" s="97"/>
      <c r="AG1" s="97"/>
      <c r="AH1" s="97"/>
      <c r="AI1" s="97"/>
      <c r="AJ1" s="74"/>
      <c r="AL1" s="140" t="s">
        <v>104</v>
      </c>
      <c r="AM1" s="141"/>
      <c r="AN1" s="141"/>
      <c r="AO1" s="141"/>
      <c r="AP1" s="141"/>
      <c r="AQ1" s="141"/>
      <c r="AR1" s="141"/>
      <c r="AS1" s="141"/>
      <c r="AT1" s="141"/>
      <c r="AU1" s="141"/>
      <c r="AV1" s="141"/>
      <c r="AW1" s="141"/>
      <c r="AX1" s="141"/>
      <c r="AY1" s="141"/>
    </row>
    <row r="2" spans="1:52" x14ac:dyDescent="0.2">
      <c r="A2" s="202"/>
      <c r="B2" s="203"/>
      <c r="C2" s="106"/>
      <c r="D2" s="203"/>
      <c r="E2" s="203"/>
      <c r="F2" s="203"/>
      <c r="G2" s="203"/>
      <c r="H2" s="203"/>
      <c r="I2" s="203"/>
      <c r="J2" s="203"/>
      <c r="K2" s="203"/>
      <c r="L2" s="203"/>
      <c r="M2" s="203"/>
      <c r="N2" s="203"/>
      <c r="O2" s="203"/>
      <c r="P2" s="203"/>
      <c r="Q2" s="203"/>
      <c r="R2" s="203"/>
      <c r="S2" s="203"/>
      <c r="T2" s="99"/>
      <c r="U2" s="99"/>
      <c r="V2" s="99"/>
      <c r="W2" s="99"/>
      <c r="X2" s="99"/>
      <c r="Y2" s="99"/>
      <c r="Z2" s="99"/>
      <c r="AA2" s="99"/>
      <c r="AB2" s="75"/>
      <c r="AC2" s="98" t="s">
        <v>65</v>
      </c>
      <c r="AD2" s="98"/>
      <c r="AE2" s="96"/>
      <c r="AF2" s="96"/>
      <c r="AG2" s="96"/>
      <c r="AH2" s="96"/>
      <c r="AI2" s="96"/>
      <c r="AJ2" s="75"/>
      <c r="AL2" s="140" t="s">
        <v>105</v>
      </c>
      <c r="AM2" s="142"/>
      <c r="AN2" s="142"/>
      <c r="AO2" s="142"/>
      <c r="AP2" s="142"/>
      <c r="AQ2" s="142"/>
      <c r="AR2" s="142"/>
      <c r="AS2" s="142"/>
      <c r="AT2" s="142"/>
      <c r="AU2" s="142"/>
      <c r="AV2" s="142"/>
      <c r="AW2" s="142"/>
      <c r="AX2" s="142"/>
      <c r="AY2" s="142"/>
      <c r="AZ2" s="136"/>
    </row>
    <row r="3" spans="1:52" ht="13.5" thickBot="1" x14ac:dyDescent="0.25">
      <c r="A3" s="207" t="s">
        <v>69</v>
      </c>
      <c r="B3" s="208"/>
      <c r="C3" s="156" t="s">
        <v>71</v>
      </c>
      <c r="D3" s="213" t="s">
        <v>9</v>
      </c>
      <c r="E3" s="213"/>
      <c r="F3" s="213"/>
      <c r="G3" s="213"/>
      <c r="H3" s="213"/>
      <c r="I3" s="213"/>
      <c r="J3" s="214"/>
      <c r="K3" s="203"/>
      <c r="L3" s="215" t="s">
        <v>7</v>
      </c>
      <c r="M3" s="213"/>
      <c r="N3" s="213"/>
      <c r="O3" s="213"/>
      <c r="P3" s="213"/>
      <c r="Q3" s="213"/>
      <c r="R3" s="214"/>
      <c r="S3" s="203"/>
      <c r="T3" s="215" t="s">
        <v>73</v>
      </c>
      <c r="U3" s="213"/>
      <c r="V3" s="213"/>
      <c r="W3" s="213"/>
      <c r="X3" s="213"/>
      <c r="Y3" s="213"/>
      <c r="Z3" s="214"/>
      <c r="AA3" s="107"/>
      <c r="AB3" s="75"/>
      <c r="AC3" s="200" t="s">
        <v>5</v>
      </c>
      <c r="AD3" s="200"/>
      <c r="AE3" s="200"/>
      <c r="AF3" s="200"/>
      <c r="AG3" s="200"/>
      <c r="AH3" s="200"/>
      <c r="AI3" s="200"/>
      <c r="AJ3" s="75"/>
      <c r="AL3" s="2"/>
      <c r="AM3" s="24"/>
      <c r="AN3" s="24"/>
      <c r="AO3" s="24"/>
      <c r="AP3" s="24"/>
      <c r="AQ3" s="24"/>
      <c r="AR3" s="24"/>
      <c r="AS3" s="24"/>
      <c r="AT3" s="24"/>
      <c r="AU3" s="24"/>
      <c r="AV3" s="24"/>
      <c r="AW3" s="24"/>
      <c r="AX3" s="24"/>
      <c r="AY3" s="24"/>
      <c r="AZ3" s="136"/>
    </row>
    <row r="4" spans="1:52" ht="27" customHeight="1" thickTop="1" thickBot="1" x14ac:dyDescent="0.25">
      <c r="A4" s="211" t="s">
        <v>70</v>
      </c>
      <c r="B4" s="212"/>
      <c r="C4" s="149" t="s">
        <v>72</v>
      </c>
      <c r="D4" s="150" t="s">
        <v>26</v>
      </c>
      <c r="E4" s="150" t="s">
        <v>111</v>
      </c>
      <c r="F4" s="209" t="s">
        <v>68</v>
      </c>
      <c r="G4" s="209"/>
      <c r="H4" s="209"/>
      <c r="I4" s="209"/>
      <c r="J4" s="210"/>
      <c r="K4" s="203"/>
      <c r="L4" s="167" t="s">
        <v>26</v>
      </c>
      <c r="M4" s="150" t="s">
        <v>111</v>
      </c>
      <c r="N4" s="209" t="s">
        <v>68</v>
      </c>
      <c r="O4" s="209"/>
      <c r="P4" s="209"/>
      <c r="Q4" s="209"/>
      <c r="R4" s="210"/>
      <c r="S4" s="203"/>
      <c r="T4" s="167" t="s">
        <v>26</v>
      </c>
      <c r="U4" s="150" t="s">
        <v>111</v>
      </c>
      <c r="V4" s="209" t="s">
        <v>68</v>
      </c>
      <c r="W4" s="209"/>
      <c r="X4" s="209"/>
      <c r="Y4" s="209"/>
      <c r="Z4" s="210"/>
      <c r="AA4" s="100"/>
      <c r="AB4" s="74"/>
      <c r="AC4" s="117" t="s">
        <v>8</v>
      </c>
      <c r="AD4" s="117"/>
      <c r="AE4" s="118" t="s">
        <v>9</v>
      </c>
      <c r="AF4" s="118" t="s">
        <v>7</v>
      </c>
      <c r="AG4" s="118" t="s">
        <v>10</v>
      </c>
      <c r="AH4" s="119" t="s">
        <v>11</v>
      </c>
      <c r="AI4" s="119" t="s">
        <v>12</v>
      </c>
      <c r="AJ4" s="75"/>
      <c r="AL4" s="2"/>
      <c r="AM4" s="25"/>
      <c r="AN4" s="25"/>
      <c r="AO4" s="25"/>
      <c r="AP4" s="25"/>
      <c r="AQ4" s="25"/>
      <c r="AR4" s="25"/>
      <c r="AS4" s="73"/>
      <c r="AT4" s="25"/>
      <c r="AU4" s="25"/>
      <c r="AV4" s="25"/>
      <c r="AW4" s="25"/>
      <c r="AX4" s="25"/>
      <c r="AY4" s="25"/>
      <c r="AZ4" s="136"/>
    </row>
    <row r="5" spans="1:52" ht="13.5" thickTop="1" x14ac:dyDescent="0.2">
      <c r="A5" s="157">
        <v>0</v>
      </c>
      <c r="B5" s="108">
        <v>4</v>
      </c>
      <c r="C5" s="109">
        <v>2.5</v>
      </c>
      <c r="D5" s="110">
        <f>AE5</f>
        <v>508424</v>
      </c>
      <c r="E5" s="110">
        <f>D5</f>
        <v>508424</v>
      </c>
      <c r="F5" s="110">
        <f>E5</f>
        <v>508424</v>
      </c>
      <c r="G5" s="110"/>
      <c r="H5" s="110"/>
      <c r="I5" s="110"/>
      <c r="J5" s="158"/>
      <c r="K5" s="203"/>
      <c r="L5" s="168">
        <f>AF5</f>
        <v>260886</v>
      </c>
      <c r="M5" s="110">
        <f>L5</f>
        <v>260886</v>
      </c>
      <c r="N5" s="110">
        <f>M5</f>
        <v>260886</v>
      </c>
      <c r="O5" s="110"/>
      <c r="P5" s="110"/>
      <c r="Q5" s="110"/>
      <c r="R5" s="158"/>
      <c r="S5" s="203"/>
      <c r="T5" s="168">
        <f>AG5</f>
        <v>247538</v>
      </c>
      <c r="U5" s="110">
        <f>T5</f>
        <v>247538</v>
      </c>
      <c r="V5" s="110">
        <f>U5</f>
        <v>247538</v>
      </c>
      <c r="W5" s="110"/>
      <c r="X5" s="110"/>
      <c r="Y5" s="110"/>
      <c r="Z5" s="158"/>
      <c r="AA5" s="101"/>
      <c r="AB5" s="76"/>
      <c r="AC5" s="127" t="s">
        <v>27</v>
      </c>
      <c r="AD5" s="154" t="s">
        <v>91</v>
      </c>
      <c r="AE5" s="128">
        <f>SUM(AF5:AG5)</f>
        <v>508424</v>
      </c>
      <c r="AF5" s="129">
        <f>SUMIF(Formulae_1y!$AD$5:$AD$115,AD5,Formulae_1y!$AF$5:$AF$115)</f>
        <v>260886</v>
      </c>
      <c r="AG5" s="129">
        <f>SUMIF(Formulae_1y!$AD$5:$AD$115,AD5,Formulae_1y!$AG$5:$AG$115)</f>
        <v>247538</v>
      </c>
      <c r="AH5" s="130">
        <f>AF5/AE23*100</f>
        <v>2.3825316446679343</v>
      </c>
      <c r="AI5" s="130">
        <f>AG5/AE23*100</f>
        <v>2.2606315335349967</v>
      </c>
      <c r="AJ5" s="75"/>
      <c r="AL5" s="2"/>
      <c r="AM5" s="204" t="str">
        <f>AC3</f>
        <v>Ελλάδα / Greece 2001*</v>
      </c>
      <c r="AN5" s="204"/>
      <c r="AO5" s="204"/>
      <c r="AP5" s="204"/>
      <c r="AQ5" s="204"/>
      <c r="AR5" s="204"/>
      <c r="AS5" s="204"/>
      <c r="AT5" s="204"/>
      <c r="AU5" s="204"/>
      <c r="AV5" s="204"/>
      <c r="AW5" s="204"/>
      <c r="AX5" s="204"/>
      <c r="AY5" s="204"/>
      <c r="AZ5" s="136"/>
    </row>
    <row r="6" spans="1:52" x14ac:dyDescent="0.2">
      <c r="A6" s="157">
        <v>5</v>
      </c>
      <c r="B6" s="108">
        <v>9</v>
      </c>
      <c r="C6" s="109">
        <v>7.5</v>
      </c>
      <c r="D6" s="110">
        <f t="shared" ref="D6:D21" si="0">AE6</f>
        <v>544867</v>
      </c>
      <c r="E6" s="110">
        <f t="shared" ref="E6:E22" si="1">E5+D6</f>
        <v>1053291</v>
      </c>
      <c r="F6" s="110">
        <f>IF(AND(D23&gt;=E5,D23&lt;=E6),1,0)</f>
        <v>0</v>
      </c>
      <c r="G6" s="110">
        <f t="shared" ref="G6:G21" si="2">A6*F6</f>
        <v>0</v>
      </c>
      <c r="H6" s="110">
        <f t="shared" ref="H6:H21" si="3">F6*B6</f>
        <v>0</v>
      </c>
      <c r="I6" s="110">
        <f t="shared" ref="I6:I22" si="4">F6*D6</f>
        <v>0</v>
      </c>
      <c r="J6" s="158">
        <f>E5*F6</f>
        <v>0</v>
      </c>
      <c r="K6" s="203"/>
      <c r="L6" s="168">
        <f t="shared" ref="L6:L22" si="5">AF6</f>
        <v>280150</v>
      </c>
      <c r="M6" s="110">
        <f>M5+L6</f>
        <v>541036</v>
      </c>
      <c r="N6" s="110">
        <f>IF(AND(L23&gt;=M5,L23&lt;=M6),1,0)</f>
        <v>0</v>
      </c>
      <c r="O6" s="110">
        <f>A6*N6</f>
        <v>0</v>
      </c>
      <c r="P6" s="110">
        <f t="shared" ref="P6:P22" si="6">N6*B6</f>
        <v>0</v>
      </c>
      <c r="Q6" s="110">
        <f>N6*L6</f>
        <v>0</v>
      </c>
      <c r="R6" s="158">
        <f>M5*N6</f>
        <v>0</v>
      </c>
      <c r="S6" s="203"/>
      <c r="T6" s="168">
        <f t="shared" ref="T6:T22" si="7">AG6</f>
        <v>264717</v>
      </c>
      <c r="U6" s="110">
        <f>U5+T6</f>
        <v>512255</v>
      </c>
      <c r="V6" s="110">
        <f>IF(AND(T23&gt;=U5,T23&lt;=U6),1,0)</f>
        <v>0</v>
      </c>
      <c r="W6" s="110">
        <f t="shared" ref="W6:W22" si="8">A6*V6</f>
        <v>0</v>
      </c>
      <c r="X6" s="110">
        <f t="shared" ref="X6:X22" si="9">V6*B6</f>
        <v>0</v>
      </c>
      <c r="Y6" s="110">
        <f>V6*T6</f>
        <v>0</v>
      </c>
      <c r="Z6" s="158">
        <f>U5*V6</f>
        <v>0</v>
      </c>
      <c r="AA6" s="101"/>
      <c r="AB6" s="76"/>
      <c r="AC6" s="115" t="s">
        <v>28</v>
      </c>
      <c r="AD6" s="155" t="s">
        <v>92</v>
      </c>
      <c r="AE6" s="77">
        <f t="shared" ref="AE6:AE22" si="10">SUM(AF6:AG6)</f>
        <v>544867</v>
      </c>
      <c r="AF6" s="78">
        <f>SUMIF(Formulae_1y!$AD$5:$AD$115,AD6,Formulae_1y!$AF$5:$AF$115)</f>
        <v>280150</v>
      </c>
      <c r="AG6" s="78">
        <f>SUMIF(Formulae_1y!$AD$5:$AD$115,AD6,Formulae_1y!$AG$5:$AG$115)</f>
        <v>264717</v>
      </c>
      <c r="AH6" s="79">
        <f>AF6/AE23*100</f>
        <v>2.5584594046967708</v>
      </c>
      <c r="AI6" s="79">
        <f>AG6/AE23*100</f>
        <v>2.4175181089884528</v>
      </c>
      <c r="AJ6" s="75"/>
      <c r="AL6" s="2"/>
      <c r="AM6" s="204"/>
      <c r="AN6" s="204"/>
      <c r="AO6" s="204"/>
      <c r="AP6" s="204"/>
      <c r="AQ6" s="204"/>
      <c r="AR6" s="204"/>
      <c r="AS6" s="204"/>
      <c r="AT6" s="204"/>
      <c r="AU6" s="204"/>
      <c r="AV6" s="204"/>
      <c r="AW6" s="204"/>
      <c r="AX6" s="204"/>
      <c r="AY6" s="204"/>
      <c r="AZ6" s="136"/>
    </row>
    <row r="7" spans="1:52" x14ac:dyDescent="0.2">
      <c r="A7" s="157">
        <v>10</v>
      </c>
      <c r="B7" s="108">
        <v>14</v>
      </c>
      <c r="C7" s="109">
        <f>C6+5</f>
        <v>12.5</v>
      </c>
      <c r="D7" s="110">
        <f t="shared" si="0"/>
        <v>585016</v>
      </c>
      <c r="E7" s="110">
        <f t="shared" si="1"/>
        <v>1638307</v>
      </c>
      <c r="F7" s="110">
        <f>IF(AND(D23&gt;=E6,D23&lt;=E7),1,0)</f>
        <v>0</v>
      </c>
      <c r="G7" s="110">
        <f t="shared" si="2"/>
        <v>0</v>
      </c>
      <c r="H7" s="110">
        <f t="shared" si="3"/>
        <v>0</v>
      </c>
      <c r="I7" s="110">
        <f t="shared" si="4"/>
        <v>0</v>
      </c>
      <c r="J7" s="158">
        <f t="shared" ref="J7:J22" si="11">E6*F7</f>
        <v>0</v>
      </c>
      <c r="K7" s="203"/>
      <c r="L7" s="168">
        <f t="shared" si="5"/>
        <v>304040</v>
      </c>
      <c r="M7" s="110">
        <f t="shared" ref="M7:M22" si="12">M6+L7</f>
        <v>845076</v>
      </c>
      <c r="N7" s="110">
        <f>IF(AND(L23&gt;=M6,L23&lt;=M7),1,0)</f>
        <v>0</v>
      </c>
      <c r="O7" s="110">
        <f t="shared" ref="O7:O22" si="13">A7*N7</f>
        <v>0</v>
      </c>
      <c r="P7" s="110">
        <f t="shared" si="6"/>
        <v>0</v>
      </c>
      <c r="Q7" s="110">
        <f t="shared" ref="Q7:Q22" si="14">N7*L7</f>
        <v>0</v>
      </c>
      <c r="R7" s="158">
        <f t="shared" ref="R7:R22" si="15">M6*N7</f>
        <v>0</v>
      </c>
      <c r="S7" s="203"/>
      <c r="T7" s="168">
        <f t="shared" si="7"/>
        <v>280976</v>
      </c>
      <c r="U7" s="110">
        <f t="shared" ref="U7:U22" si="16">U6+T7</f>
        <v>793231</v>
      </c>
      <c r="V7" s="110">
        <f>IF(AND(T23&gt;=U6,T23&lt;=U7),1,0)</f>
        <v>0</v>
      </c>
      <c r="W7" s="110">
        <f t="shared" si="8"/>
        <v>0</v>
      </c>
      <c r="X7" s="110">
        <f t="shared" si="9"/>
        <v>0</v>
      </c>
      <c r="Y7" s="110">
        <f t="shared" ref="Y7:Y22" si="17">V7*T7</f>
        <v>0</v>
      </c>
      <c r="Z7" s="158">
        <f>U6*V7</f>
        <v>0</v>
      </c>
      <c r="AA7" s="101"/>
      <c r="AB7" s="76"/>
      <c r="AC7" s="115" t="s">
        <v>29</v>
      </c>
      <c r="AD7" s="155">
        <f>AD6+5</f>
        <v>10</v>
      </c>
      <c r="AE7" s="77">
        <f t="shared" si="10"/>
        <v>585016</v>
      </c>
      <c r="AF7" s="78">
        <f>SUMIF(Formulae_1y!$AD$5:$AD$115,AD7,Formulae_1y!$AF$5:$AF$115)</f>
        <v>304040</v>
      </c>
      <c r="AG7" s="78">
        <f>SUMIF(Formulae_1y!$AD$5:$AD$115,AD7,Formulae_1y!$AG$5:$AG$115)</f>
        <v>280976</v>
      </c>
      <c r="AH7" s="79">
        <f>AF7/AE23*100</f>
        <v>2.7766339368338611</v>
      </c>
      <c r="AI7" s="79">
        <f>AG7/AE23*100</f>
        <v>2.5660028188259143</v>
      </c>
      <c r="AJ7" s="75"/>
      <c r="AL7" s="2"/>
      <c r="AM7" s="25"/>
      <c r="AN7" s="25"/>
      <c r="AO7" s="25"/>
      <c r="AP7" s="25"/>
      <c r="AQ7" s="205"/>
      <c r="AR7" s="205"/>
      <c r="AS7" s="86"/>
      <c r="AT7" s="87"/>
      <c r="AU7" s="88"/>
      <c r="AV7" s="105"/>
      <c r="AW7" s="25"/>
      <c r="AX7" s="25"/>
      <c r="AY7" s="25"/>
      <c r="AZ7" s="136"/>
    </row>
    <row r="8" spans="1:52" x14ac:dyDescent="0.2">
      <c r="A8" s="157">
        <f>A7+A6</f>
        <v>15</v>
      </c>
      <c r="B8" s="108">
        <f>B7+A6</f>
        <v>19</v>
      </c>
      <c r="C8" s="109">
        <f t="shared" ref="C8:C21" si="18">C7+5</f>
        <v>17.5</v>
      </c>
      <c r="D8" s="110">
        <f t="shared" si="0"/>
        <v>711527</v>
      </c>
      <c r="E8" s="110">
        <f t="shared" si="1"/>
        <v>2349834</v>
      </c>
      <c r="F8" s="110">
        <f>IF(AND(D23&gt;=E7,D23&lt;=E8),1,0)</f>
        <v>0</v>
      </c>
      <c r="G8" s="110">
        <f t="shared" si="2"/>
        <v>0</v>
      </c>
      <c r="H8" s="110">
        <f t="shared" si="3"/>
        <v>0</v>
      </c>
      <c r="I8" s="110">
        <f t="shared" si="4"/>
        <v>0</v>
      </c>
      <c r="J8" s="158">
        <f t="shared" si="11"/>
        <v>0</v>
      </c>
      <c r="K8" s="203"/>
      <c r="L8" s="168">
        <f t="shared" si="5"/>
        <v>372187</v>
      </c>
      <c r="M8" s="110">
        <f t="shared" si="12"/>
        <v>1217263</v>
      </c>
      <c r="N8" s="110">
        <f>IF(AND(L23&gt;=M7,L23&lt;=M8),1,0)</f>
        <v>0</v>
      </c>
      <c r="O8" s="110">
        <f t="shared" si="13"/>
        <v>0</v>
      </c>
      <c r="P8" s="110">
        <f t="shared" si="6"/>
        <v>0</v>
      </c>
      <c r="Q8" s="110">
        <f t="shared" si="14"/>
        <v>0</v>
      </c>
      <c r="R8" s="158">
        <f t="shared" si="15"/>
        <v>0</v>
      </c>
      <c r="S8" s="203"/>
      <c r="T8" s="168">
        <f t="shared" si="7"/>
        <v>339340</v>
      </c>
      <c r="U8" s="110">
        <f t="shared" si="16"/>
        <v>1132571</v>
      </c>
      <c r="V8" s="110">
        <f>IF(AND(T23&gt;=U7,T23&lt;=U8),1,0)</f>
        <v>0</v>
      </c>
      <c r="W8" s="110">
        <f t="shared" si="8"/>
        <v>0</v>
      </c>
      <c r="X8" s="110">
        <f t="shared" si="9"/>
        <v>0</v>
      </c>
      <c r="Y8" s="110">
        <f t="shared" si="17"/>
        <v>0</v>
      </c>
      <c r="Z8" s="158">
        <f>U7*V8</f>
        <v>0</v>
      </c>
      <c r="AA8" s="101"/>
      <c r="AB8" s="76"/>
      <c r="AC8" s="115" t="s">
        <v>30</v>
      </c>
      <c r="AD8" s="155">
        <f t="shared" ref="AD8:AD22" si="19">AD7+5</f>
        <v>15</v>
      </c>
      <c r="AE8" s="77">
        <f t="shared" si="10"/>
        <v>711527</v>
      </c>
      <c r="AF8" s="78">
        <f>SUMIF(Formulae_1y!$AD$5:$AD$115,AD8,Formulae_1y!$AF$5:$AF$115)</f>
        <v>372187</v>
      </c>
      <c r="AG8" s="78">
        <f>SUMIF(Formulae_1y!$AD$5:$AD$115,AD8,Formulae_1y!$AG$5:$AG$115)</f>
        <v>339340</v>
      </c>
      <c r="AH8" s="79">
        <f>AF8/AE23*100</f>
        <v>3.3989838674134463</v>
      </c>
      <c r="AI8" s="79">
        <f>AG8/AE23*100</f>
        <v>3.099009867534543</v>
      </c>
      <c r="AJ8" s="75"/>
      <c r="AL8" s="2"/>
      <c r="AM8" s="206" t="s">
        <v>7</v>
      </c>
      <c r="AN8" s="206"/>
      <c r="AO8" s="206"/>
      <c r="AP8" s="206"/>
      <c r="AQ8" s="206"/>
      <c r="AR8" s="206"/>
      <c r="AS8" s="73"/>
      <c r="AT8" s="206" t="s">
        <v>73</v>
      </c>
      <c r="AU8" s="206"/>
      <c r="AV8" s="206"/>
      <c r="AW8" s="206"/>
      <c r="AX8" s="206"/>
      <c r="AY8" s="206"/>
      <c r="AZ8" s="136"/>
    </row>
    <row r="9" spans="1:52" x14ac:dyDescent="0.2">
      <c r="A9" s="157">
        <f>A8+A6</f>
        <v>20</v>
      </c>
      <c r="B9" s="108">
        <f>B8+A6</f>
        <v>24</v>
      </c>
      <c r="C9" s="109">
        <f t="shared" si="18"/>
        <v>22.5</v>
      </c>
      <c r="D9" s="110">
        <f t="shared" si="0"/>
        <v>829498</v>
      </c>
      <c r="E9" s="110">
        <f t="shared" si="1"/>
        <v>3179332</v>
      </c>
      <c r="F9" s="110">
        <f>IF(AND(D23&gt;=E8,D23&lt;=E9),1,0)</f>
        <v>0</v>
      </c>
      <c r="G9" s="110">
        <f>A9*F9</f>
        <v>0</v>
      </c>
      <c r="H9" s="110">
        <f>F9*B9</f>
        <v>0</v>
      </c>
      <c r="I9" s="110">
        <f t="shared" si="4"/>
        <v>0</v>
      </c>
      <c r="J9" s="158">
        <f>E8*F9</f>
        <v>0</v>
      </c>
      <c r="K9" s="203"/>
      <c r="L9" s="168">
        <f t="shared" si="5"/>
        <v>433757</v>
      </c>
      <c r="M9" s="110">
        <f t="shared" si="12"/>
        <v>1651020</v>
      </c>
      <c r="N9" s="110">
        <f>IF(AND(L23&gt;=M8,L23&lt;=M9),1,0)</f>
        <v>0</v>
      </c>
      <c r="O9" s="110">
        <f t="shared" si="13"/>
        <v>0</v>
      </c>
      <c r="P9" s="110">
        <f t="shared" si="6"/>
        <v>0</v>
      </c>
      <c r="Q9" s="110">
        <f t="shared" si="14"/>
        <v>0</v>
      </c>
      <c r="R9" s="158">
        <f>M8*N9</f>
        <v>0</v>
      </c>
      <c r="S9" s="203"/>
      <c r="T9" s="168">
        <f t="shared" si="7"/>
        <v>395741</v>
      </c>
      <c r="U9" s="110">
        <f t="shared" si="16"/>
        <v>1528312</v>
      </c>
      <c r="V9" s="110">
        <f>IF(AND(T23&gt;=U8,T23&lt;=U9),1,0)</f>
        <v>0</v>
      </c>
      <c r="W9" s="110">
        <f t="shared" si="8"/>
        <v>0</v>
      </c>
      <c r="X9" s="110">
        <f t="shared" si="9"/>
        <v>0</v>
      </c>
      <c r="Y9" s="110">
        <f t="shared" si="17"/>
        <v>0</v>
      </c>
      <c r="Z9" s="158">
        <f>U8*V9</f>
        <v>0</v>
      </c>
      <c r="AA9" s="101"/>
      <c r="AB9" s="76"/>
      <c r="AC9" s="115" t="s">
        <v>31</v>
      </c>
      <c r="AD9" s="155">
        <f t="shared" si="19"/>
        <v>20</v>
      </c>
      <c r="AE9" s="77">
        <f t="shared" si="10"/>
        <v>829498</v>
      </c>
      <c r="AF9" s="78">
        <f>SUMIF(Formulae_1y!$AD$5:$AD$115,AD9,Formulae_1y!$AF$5:$AF$115)</f>
        <v>433757</v>
      </c>
      <c r="AG9" s="78">
        <f>SUMIF(Formulae_1y!$AD$5:$AD$115,AD9,Formulae_1y!$AG$5:$AG$115)</f>
        <v>395741</v>
      </c>
      <c r="AH9" s="79">
        <f>AF9/AE23*100</f>
        <v>3.9612695913012925</v>
      </c>
      <c r="AI9" s="79">
        <f>AG9/AE23*100</f>
        <v>3.6140898921081734</v>
      </c>
      <c r="AJ9" s="75"/>
      <c r="AL9" s="2"/>
      <c r="AM9" s="25"/>
      <c r="AN9" s="25"/>
      <c r="AO9" s="25"/>
      <c r="AP9" s="25"/>
      <c r="AQ9" s="25"/>
      <c r="AR9" s="25"/>
      <c r="AS9" s="89" t="s">
        <v>46</v>
      </c>
      <c r="AT9" s="25"/>
      <c r="AU9" s="25"/>
      <c r="AV9" s="25"/>
      <c r="AW9" s="25"/>
      <c r="AX9" s="25"/>
      <c r="AY9" s="25"/>
      <c r="AZ9" s="136"/>
    </row>
    <row r="10" spans="1:52" x14ac:dyDescent="0.2">
      <c r="A10" s="157">
        <f>A9+A6</f>
        <v>25</v>
      </c>
      <c r="B10" s="108">
        <f>B9+A6</f>
        <v>29</v>
      </c>
      <c r="C10" s="109">
        <f t="shared" si="18"/>
        <v>27.5</v>
      </c>
      <c r="D10" s="110">
        <f t="shared" si="0"/>
        <v>849059</v>
      </c>
      <c r="E10" s="110">
        <f t="shared" si="1"/>
        <v>4028391</v>
      </c>
      <c r="F10" s="110">
        <f>IF(AND(D23&gt;=E9,D23&lt;=E10),1,0)</f>
        <v>0</v>
      </c>
      <c r="G10" s="110">
        <f t="shared" si="2"/>
        <v>0</v>
      </c>
      <c r="H10" s="110">
        <f t="shared" si="3"/>
        <v>0</v>
      </c>
      <c r="I10" s="110">
        <f t="shared" si="4"/>
        <v>0</v>
      </c>
      <c r="J10" s="158">
        <f t="shared" si="11"/>
        <v>0</v>
      </c>
      <c r="K10" s="203"/>
      <c r="L10" s="168">
        <f t="shared" si="5"/>
        <v>437581</v>
      </c>
      <c r="M10" s="110">
        <f t="shared" si="12"/>
        <v>2088601</v>
      </c>
      <c r="N10" s="110">
        <f>IF(AND(L23&gt;=M9,L23&lt;=M10),1,0)</f>
        <v>0</v>
      </c>
      <c r="O10" s="110">
        <f t="shared" si="13"/>
        <v>0</v>
      </c>
      <c r="P10" s="110">
        <f t="shared" si="6"/>
        <v>0</v>
      </c>
      <c r="Q10" s="110">
        <f t="shared" si="14"/>
        <v>0</v>
      </c>
      <c r="R10" s="158">
        <f t="shared" si="15"/>
        <v>0</v>
      </c>
      <c r="S10" s="203"/>
      <c r="T10" s="168">
        <f t="shared" si="7"/>
        <v>411478</v>
      </c>
      <c r="U10" s="110">
        <f t="shared" si="16"/>
        <v>1939790</v>
      </c>
      <c r="V10" s="110">
        <f>IF(AND(T23&gt;=U9,T23&lt;=U10),1,0)</f>
        <v>0</v>
      </c>
      <c r="W10" s="110">
        <f t="shared" si="8"/>
        <v>0</v>
      </c>
      <c r="X10" s="110">
        <f t="shared" si="9"/>
        <v>0</v>
      </c>
      <c r="Y10" s="110">
        <f t="shared" si="17"/>
        <v>0</v>
      </c>
      <c r="Z10" s="158">
        <f t="shared" ref="Z10:Z22" si="20">U9*V10</f>
        <v>0</v>
      </c>
      <c r="AA10" s="101"/>
      <c r="AB10" s="76"/>
      <c r="AC10" s="115" t="s">
        <v>32</v>
      </c>
      <c r="AD10" s="155">
        <f t="shared" si="19"/>
        <v>25</v>
      </c>
      <c r="AE10" s="77">
        <f t="shared" si="10"/>
        <v>849059</v>
      </c>
      <c r="AF10" s="78">
        <f>SUMIF(Formulae_1y!$AD$5:$AD$115,AD10,Formulae_1y!$AF$5:$AF$115)</f>
        <v>437581</v>
      </c>
      <c r="AG10" s="78">
        <f>SUMIF(Formulae_1y!$AD$5:$AD$115,AD10,Formulae_1y!$AG$5:$AG$115)</f>
        <v>411478</v>
      </c>
      <c r="AH10" s="79">
        <f>AF10/AE23*100</f>
        <v>3.9961921283834285</v>
      </c>
      <c r="AI10" s="79">
        <f>AG10/AE23*100</f>
        <v>3.7578074564548203</v>
      </c>
      <c r="AJ10" s="75"/>
      <c r="AL10" s="2"/>
      <c r="AM10" s="25"/>
      <c r="AN10" s="25"/>
      <c r="AO10" s="25"/>
      <c r="AP10" s="25"/>
      <c r="AQ10" s="25"/>
      <c r="AR10" s="25"/>
      <c r="AS10" s="89" t="s">
        <v>47</v>
      </c>
      <c r="AT10" s="25"/>
      <c r="AU10" s="25"/>
      <c r="AV10" s="25"/>
      <c r="AW10" s="25"/>
      <c r="AX10" s="25"/>
      <c r="AY10" s="25"/>
      <c r="AZ10" s="136"/>
    </row>
    <row r="11" spans="1:52" x14ac:dyDescent="0.2">
      <c r="A11" s="157">
        <f>A10+A6</f>
        <v>30</v>
      </c>
      <c r="B11" s="108">
        <f>B10+A6</f>
        <v>34</v>
      </c>
      <c r="C11" s="109">
        <f t="shared" si="18"/>
        <v>32.5</v>
      </c>
      <c r="D11" s="110">
        <f t="shared" si="0"/>
        <v>868246</v>
      </c>
      <c r="E11" s="110">
        <f t="shared" si="1"/>
        <v>4896637</v>
      </c>
      <c r="F11" s="110">
        <f>IF(AND(D23&gt;=E10,D23&lt;=E11),1,0)</f>
        <v>0</v>
      </c>
      <c r="G11" s="110">
        <f t="shared" si="2"/>
        <v>0</v>
      </c>
      <c r="H11" s="110">
        <f t="shared" si="3"/>
        <v>0</v>
      </c>
      <c r="I11" s="110">
        <f t="shared" si="4"/>
        <v>0</v>
      </c>
      <c r="J11" s="158">
        <f t="shared" si="11"/>
        <v>0</v>
      </c>
      <c r="K11" s="203"/>
      <c r="L11" s="168">
        <f t="shared" si="5"/>
        <v>441519</v>
      </c>
      <c r="M11" s="110">
        <f t="shared" si="12"/>
        <v>2530120</v>
      </c>
      <c r="N11" s="110">
        <f>IF(AND(L23&gt;=M10,L23&lt;=M11),1,0)</f>
        <v>0</v>
      </c>
      <c r="O11" s="110">
        <f t="shared" si="13"/>
        <v>0</v>
      </c>
      <c r="P11" s="110">
        <f t="shared" si="6"/>
        <v>0</v>
      </c>
      <c r="Q11" s="110">
        <f t="shared" si="14"/>
        <v>0</v>
      </c>
      <c r="R11" s="158">
        <f t="shared" si="15"/>
        <v>0</v>
      </c>
      <c r="S11" s="203"/>
      <c r="T11" s="168">
        <f t="shared" si="7"/>
        <v>426727</v>
      </c>
      <c r="U11" s="110">
        <f t="shared" si="16"/>
        <v>2366517</v>
      </c>
      <c r="V11" s="110">
        <f>IF(AND(T23&gt;=U10,T23&lt;=U11),1,0)</f>
        <v>0</v>
      </c>
      <c r="W11" s="110">
        <f t="shared" si="8"/>
        <v>0</v>
      </c>
      <c r="X11" s="110">
        <f t="shared" si="9"/>
        <v>0</v>
      </c>
      <c r="Y11" s="110">
        <f t="shared" si="17"/>
        <v>0</v>
      </c>
      <c r="Z11" s="158">
        <f t="shared" si="20"/>
        <v>0</v>
      </c>
      <c r="AA11" s="101"/>
      <c r="AB11" s="76"/>
      <c r="AC11" s="115" t="s">
        <v>33</v>
      </c>
      <c r="AD11" s="155">
        <f t="shared" si="19"/>
        <v>30</v>
      </c>
      <c r="AE11" s="77">
        <f>SUM(AF11:AG11)</f>
        <v>868246</v>
      </c>
      <c r="AF11" s="78">
        <f>SUMIF(Formulae_1y!$AD$5:$AD$115,AD11,Formulae_1y!$AF$5:$AF$115)</f>
        <v>441519</v>
      </c>
      <c r="AG11" s="78">
        <f>SUMIF(Formulae_1y!$AD$5:$AD$115,AD11,Formulae_1y!$AG$5:$AG$115)</f>
        <v>426727</v>
      </c>
      <c r="AH11" s="79">
        <f>AF11/AE23*100</f>
        <v>4.0321557662049381</v>
      </c>
      <c r="AI11" s="79">
        <f>AG11/AE23*100</f>
        <v>3.897068379039939</v>
      </c>
      <c r="AJ11" s="75"/>
      <c r="AL11" s="2"/>
      <c r="AM11" s="25"/>
      <c r="AN11" s="25"/>
      <c r="AO11" s="25"/>
      <c r="AP11" s="25"/>
      <c r="AQ11" s="25"/>
      <c r="AR11" s="25"/>
      <c r="AS11" s="89" t="s">
        <v>48</v>
      </c>
      <c r="AT11" s="25"/>
      <c r="AU11" s="25"/>
      <c r="AV11" s="25"/>
      <c r="AW11" s="25"/>
      <c r="AX11" s="25"/>
      <c r="AY11" s="25"/>
      <c r="AZ11" s="136"/>
    </row>
    <row r="12" spans="1:52" x14ac:dyDescent="0.2">
      <c r="A12" s="157">
        <f>A11+A6</f>
        <v>35</v>
      </c>
      <c r="B12" s="108">
        <f>B11+A6</f>
        <v>39</v>
      </c>
      <c r="C12" s="109">
        <f t="shared" si="18"/>
        <v>37.5</v>
      </c>
      <c r="D12" s="110">
        <f t="shared" si="0"/>
        <v>794447</v>
      </c>
      <c r="E12" s="110">
        <f t="shared" si="1"/>
        <v>5691084</v>
      </c>
      <c r="F12" s="110">
        <f>IF(AND(D23&gt;=E11,D23&lt;=E12),1,0)</f>
        <v>1</v>
      </c>
      <c r="G12" s="110">
        <f t="shared" si="2"/>
        <v>35</v>
      </c>
      <c r="H12" s="110">
        <f t="shared" si="3"/>
        <v>39</v>
      </c>
      <c r="I12" s="110">
        <f>F12*D12</f>
        <v>794447</v>
      </c>
      <c r="J12" s="158">
        <f>E11*F12</f>
        <v>4896637</v>
      </c>
      <c r="K12" s="203"/>
      <c r="L12" s="168">
        <f t="shared" si="5"/>
        <v>398316</v>
      </c>
      <c r="M12" s="110">
        <f t="shared" si="12"/>
        <v>2928436</v>
      </c>
      <c r="N12" s="110">
        <f>IF(AND(L23&gt;=M11,L23&lt;=M12),1,0)</f>
        <v>1</v>
      </c>
      <c r="O12" s="110">
        <f t="shared" si="13"/>
        <v>35</v>
      </c>
      <c r="P12" s="110">
        <f t="shared" si="6"/>
        <v>39</v>
      </c>
      <c r="Q12" s="110">
        <f t="shared" si="14"/>
        <v>398316</v>
      </c>
      <c r="R12" s="158">
        <f t="shared" si="15"/>
        <v>2530120</v>
      </c>
      <c r="S12" s="203"/>
      <c r="T12" s="168">
        <f t="shared" si="7"/>
        <v>396131</v>
      </c>
      <c r="U12" s="110">
        <f t="shared" si="16"/>
        <v>2762648</v>
      </c>
      <c r="V12" s="110">
        <f>IF(AND(T23&gt;=U11,T23&lt;=U12),1,0)</f>
        <v>0</v>
      </c>
      <c r="W12" s="110">
        <f t="shared" si="8"/>
        <v>0</v>
      </c>
      <c r="X12" s="110">
        <f t="shared" si="9"/>
        <v>0</v>
      </c>
      <c r="Y12" s="110">
        <f t="shared" si="17"/>
        <v>0</v>
      </c>
      <c r="Z12" s="158">
        <f t="shared" si="20"/>
        <v>0</v>
      </c>
      <c r="AA12" s="101"/>
      <c r="AB12" s="76"/>
      <c r="AC12" s="115" t="s">
        <v>34</v>
      </c>
      <c r="AD12" s="155">
        <f t="shared" si="19"/>
        <v>35</v>
      </c>
      <c r="AE12" s="77">
        <f t="shared" si="10"/>
        <v>794447</v>
      </c>
      <c r="AF12" s="78">
        <f>SUMIF(Formulae_1y!$AD$5:$AD$115,AD12,Formulae_1y!$AF$5:$AF$115)</f>
        <v>398316</v>
      </c>
      <c r="AG12" s="78">
        <f>SUMIF(Formulae_1y!$AD$5:$AD$115,AD12,Formulae_1y!$AG$5:$AG$115)</f>
        <v>396131</v>
      </c>
      <c r="AH12" s="79">
        <f>AF12/AE23*100</f>
        <v>3.6376059833703338</v>
      </c>
      <c r="AI12" s="79">
        <f>AG12/AE23*100</f>
        <v>3.6176515525323452</v>
      </c>
      <c r="AJ12" s="75"/>
      <c r="AL12" s="2"/>
      <c r="AM12" s="25"/>
      <c r="AN12" s="25"/>
      <c r="AO12" s="25"/>
      <c r="AP12" s="25"/>
      <c r="AQ12" s="25"/>
      <c r="AR12" s="25"/>
      <c r="AS12" s="89" t="s">
        <v>49</v>
      </c>
      <c r="AT12" s="25"/>
      <c r="AU12" s="25"/>
      <c r="AV12" s="25"/>
      <c r="AW12" s="25"/>
      <c r="AX12" s="25"/>
      <c r="AY12" s="25"/>
      <c r="AZ12" s="136"/>
    </row>
    <row r="13" spans="1:52" x14ac:dyDescent="0.2">
      <c r="A13" s="157">
        <f>A12+A6</f>
        <v>40</v>
      </c>
      <c r="B13" s="108">
        <f>B12+A6</f>
        <v>44</v>
      </c>
      <c r="C13" s="109">
        <f t="shared" si="18"/>
        <v>42.5</v>
      </c>
      <c r="D13" s="110">
        <f t="shared" si="0"/>
        <v>781689</v>
      </c>
      <c r="E13" s="110">
        <f t="shared" si="1"/>
        <v>6472773</v>
      </c>
      <c r="F13" s="110">
        <f>IF(AND(D23&gt;=E12,D23&lt;=E13),1,0)</f>
        <v>0</v>
      </c>
      <c r="G13" s="110">
        <f t="shared" si="2"/>
        <v>0</v>
      </c>
      <c r="H13" s="110">
        <f t="shared" si="3"/>
        <v>0</v>
      </c>
      <c r="I13" s="110">
        <f t="shared" si="4"/>
        <v>0</v>
      </c>
      <c r="J13" s="158">
        <f t="shared" si="11"/>
        <v>0</v>
      </c>
      <c r="K13" s="203"/>
      <c r="L13" s="168">
        <f t="shared" si="5"/>
        <v>388225</v>
      </c>
      <c r="M13" s="110">
        <f t="shared" si="12"/>
        <v>3316661</v>
      </c>
      <c r="N13" s="110">
        <f>IF(AND(L23&gt;=M12,L23&lt;=M13),1,0)</f>
        <v>0</v>
      </c>
      <c r="O13" s="110">
        <f t="shared" si="13"/>
        <v>0</v>
      </c>
      <c r="P13" s="110">
        <f t="shared" si="6"/>
        <v>0</v>
      </c>
      <c r="Q13" s="110">
        <f t="shared" si="14"/>
        <v>0</v>
      </c>
      <c r="R13" s="158">
        <f t="shared" si="15"/>
        <v>0</v>
      </c>
      <c r="S13" s="203"/>
      <c r="T13" s="168">
        <f t="shared" si="7"/>
        <v>393464</v>
      </c>
      <c r="U13" s="110">
        <f t="shared" si="16"/>
        <v>3156112</v>
      </c>
      <c r="V13" s="110">
        <f>IF(AND(T23&gt;=U12,T23&lt;=U13),1,0)</f>
        <v>1</v>
      </c>
      <c r="W13" s="110">
        <f t="shared" si="8"/>
        <v>40</v>
      </c>
      <c r="X13" s="110">
        <f t="shared" si="9"/>
        <v>44</v>
      </c>
      <c r="Y13" s="110">
        <f t="shared" si="17"/>
        <v>393464</v>
      </c>
      <c r="Z13" s="158">
        <f t="shared" si="20"/>
        <v>2762648</v>
      </c>
      <c r="AA13" s="101"/>
      <c r="AB13" s="76"/>
      <c r="AC13" s="115" t="s">
        <v>35</v>
      </c>
      <c r="AD13" s="155">
        <f t="shared" si="19"/>
        <v>40</v>
      </c>
      <c r="AE13" s="77">
        <f t="shared" si="10"/>
        <v>781689</v>
      </c>
      <c r="AF13" s="78">
        <f>SUMIF(Formulae_1y!$AD$5:$AD$115,AD13,Formulae_1y!$AF$5:$AF$115)</f>
        <v>388225</v>
      </c>
      <c r="AG13" s="78">
        <f>SUMIF(Formulae_1y!$AD$5:$AD$115,AD13,Formulae_1y!$AG$5:$AG$115)</f>
        <v>393464</v>
      </c>
      <c r="AH13" s="79">
        <f>AF13/AE23*100</f>
        <v>3.5454503030105435</v>
      </c>
      <c r="AI13" s="79">
        <f>AG13/AE23*100</f>
        <v>3.5932952747085856</v>
      </c>
      <c r="AJ13" s="75"/>
      <c r="AL13" s="2"/>
      <c r="AM13" s="25"/>
      <c r="AN13" s="25"/>
      <c r="AO13" s="25"/>
      <c r="AP13" s="25"/>
      <c r="AQ13" s="25"/>
      <c r="AR13" s="25"/>
      <c r="AS13" s="89" t="s">
        <v>50</v>
      </c>
      <c r="AT13" s="25"/>
      <c r="AU13" s="25"/>
      <c r="AV13" s="25"/>
      <c r="AW13" s="25"/>
      <c r="AX13" s="25"/>
      <c r="AY13" s="25"/>
      <c r="AZ13" s="136"/>
    </row>
    <row r="14" spans="1:52" x14ac:dyDescent="0.2">
      <c r="A14" s="157">
        <f>A13+A6</f>
        <v>45</v>
      </c>
      <c r="B14" s="108">
        <f>B13+A6</f>
        <v>49</v>
      </c>
      <c r="C14" s="109">
        <f t="shared" si="18"/>
        <v>47.5</v>
      </c>
      <c r="D14" s="110">
        <f t="shared" si="0"/>
        <v>720006</v>
      </c>
      <c r="E14" s="110">
        <f t="shared" si="1"/>
        <v>7192779</v>
      </c>
      <c r="F14" s="110">
        <f>IF(AND(D23&gt;=E13,D23&lt;=E14),1,0)</f>
        <v>0</v>
      </c>
      <c r="G14" s="110">
        <f t="shared" si="2"/>
        <v>0</v>
      </c>
      <c r="H14" s="110">
        <f t="shared" si="3"/>
        <v>0</v>
      </c>
      <c r="I14" s="110">
        <f t="shared" si="4"/>
        <v>0</v>
      </c>
      <c r="J14" s="158">
        <f t="shared" si="11"/>
        <v>0</v>
      </c>
      <c r="K14" s="203"/>
      <c r="L14" s="168">
        <f t="shared" si="5"/>
        <v>358497</v>
      </c>
      <c r="M14" s="110">
        <f t="shared" si="12"/>
        <v>3675158</v>
      </c>
      <c r="N14" s="110">
        <f>IF(AND(L23&gt;=M13,L23&lt;=M14),1,0)</f>
        <v>0</v>
      </c>
      <c r="O14" s="110">
        <f t="shared" si="13"/>
        <v>0</v>
      </c>
      <c r="P14" s="110">
        <f t="shared" si="6"/>
        <v>0</v>
      </c>
      <c r="Q14" s="110">
        <f t="shared" si="14"/>
        <v>0</v>
      </c>
      <c r="R14" s="158">
        <f t="shared" si="15"/>
        <v>0</v>
      </c>
      <c r="S14" s="203"/>
      <c r="T14" s="168">
        <f t="shared" si="7"/>
        <v>361509</v>
      </c>
      <c r="U14" s="110">
        <f t="shared" si="16"/>
        <v>3517621</v>
      </c>
      <c r="V14" s="110">
        <f>IF(AND(T23&gt;=U13,T23&lt;=U14),1,0)</f>
        <v>0</v>
      </c>
      <c r="W14" s="110">
        <f t="shared" si="8"/>
        <v>0</v>
      </c>
      <c r="X14" s="110">
        <f t="shared" si="9"/>
        <v>0</v>
      </c>
      <c r="Y14" s="110">
        <f t="shared" si="17"/>
        <v>0</v>
      </c>
      <c r="Z14" s="158">
        <f t="shared" si="20"/>
        <v>0</v>
      </c>
      <c r="AA14" s="101"/>
      <c r="AB14" s="76"/>
      <c r="AC14" s="115" t="s">
        <v>36</v>
      </c>
      <c r="AD14" s="155">
        <f t="shared" si="19"/>
        <v>45</v>
      </c>
      <c r="AE14" s="77">
        <f t="shared" si="10"/>
        <v>720006</v>
      </c>
      <c r="AF14" s="78">
        <f>SUMIF(Formulae_1y!$AD$5:$AD$115,AD14,Formulae_1y!$AF$5:$AF$115)</f>
        <v>358497</v>
      </c>
      <c r="AG14" s="78">
        <f>SUMIF(Formulae_1y!$AD$5:$AD$115,AD14,Formulae_1y!$AG$5:$AG$115)</f>
        <v>361509</v>
      </c>
      <c r="AH14" s="79">
        <f>AF14/AE23*100</f>
        <v>3.2739604540623883</v>
      </c>
      <c r="AI14" s="79">
        <f>AG14/AE23*100</f>
        <v>3.3014674314921466</v>
      </c>
      <c r="AJ14" s="75"/>
      <c r="AL14" s="2"/>
      <c r="AM14" s="25"/>
      <c r="AN14" s="25"/>
      <c r="AO14" s="25"/>
      <c r="AP14" s="25"/>
      <c r="AQ14" s="25"/>
      <c r="AR14" s="25"/>
      <c r="AS14" s="89" t="s">
        <v>51</v>
      </c>
      <c r="AT14" s="25"/>
      <c r="AU14" s="25"/>
      <c r="AV14" s="25"/>
      <c r="AW14" s="25"/>
      <c r="AX14" s="25"/>
      <c r="AY14" s="25"/>
      <c r="AZ14" s="136"/>
    </row>
    <row r="15" spans="1:52" x14ac:dyDescent="0.2">
      <c r="A15" s="157">
        <f>A14+A6</f>
        <v>50</v>
      </c>
      <c r="B15" s="108">
        <f>B14+A6</f>
        <v>54</v>
      </c>
      <c r="C15" s="109">
        <f t="shared" si="18"/>
        <v>52.5</v>
      </c>
      <c r="D15" s="110">
        <f t="shared" si="0"/>
        <v>685265</v>
      </c>
      <c r="E15" s="110">
        <f t="shared" si="1"/>
        <v>7878044</v>
      </c>
      <c r="F15" s="110">
        <f>IF(AND(D23&gt;=E14,D23&lt;=E15),1,0)</f>
        <v>0</v>
      </c>
      <c r="G15" s="110">
        <f t="shared" si="2"/>
        <v>0</v>
      </c>
      <c r="H15" s="110">
        <f t="shared" si="3"/>
        <v>0</v>
      </c>
      <c r="I15" s="110">
        <f t="shared" si="4"/>
        <v>0</v>
      </c>
      <c r="J15" s="158">
        <f t="shared" si="11"/>
        <v>0</v>
      </c>
      <c r="K15" s="203"/>
      <c r="L15" s="168">
        <f t="shared" si="5"/>
        <v>337753</v>
      </c>
      <c r="M15" s="110">
        <f t="shared" si="12"/>
        <v>4012911</v>
      </c>
      <c r="N15" s="110">
        <f>IF(AND(L23&gt;=M14,L23&lt;=M15),1,0)</f>
        <v>0</v>
      </c>
      <c r="O15" s="110">
        <f t="shared" si="13"/>
        <v>0</v>
      </c>
      <c r="P15" s="110">
        <f t="shared" si="6"/>
        <v>0</v>
      </c>
      <c r="Q15" s="110">
        <f t="shared" si="14"/>
        <v>0</v>
      </c>
      <c r="R15" s="158">
        <f t="shared" si="15"/>
        <v>0</v>
      </c>
      <c r="S15" s="203"/>
      <c r="T15" s="168">
        <f t="shared" si="7"/>
        <v>347512</v>
      </c>
      <c r="U15" s="110">
        <f t="shared" si="16"/>
        <v>3865133</v>
      </c>
      <c r="V15" s="110">
        <f>IF(AND(T23&gt;=U14,T23&lt;=U15),1,0)</f>
        <v>0</v>
      </c>
      <c r="W15" s="110">
        <f t="shared" si="8"/>
        <v>0</v>
      </c>
      <c r="X15" s="110">
        <f t="shared" si="9"/>
        <v>0</v>
      </c>
      <c r="Y15" s="110">
        <f t="shared" si="17"/>
        <v>0</v>
      </c>
      <c r="Z15" s="158">
        <f t="shared" si="20"/>
        <v>0</v>
      </c>
      <c r="AA15" s="101"/>
      <c r="AB15" s="76"/>
      <c r="AC15" s="115" t="s">
        <v>37</v>
      </c>
      <c r="AD15" s="155">
        <f t="shared" si="19"/>
        <v>50</v>
      </c>
      <c r="AE15" s="77">
        <f t="shared" si="10"/>
        <v>685265</v>
      </c>
      <c r="AF15" s="78">
        <f>SUMIF(Formulae_1y!$AD$5:$AD$115,AD15,Formulae_1y!$AF$5:$AF$115)</f>
        <v>337753</v>
      </c>
      <c r="AG15" s="78">
        <f>SUMIF(Formulae_1y!$AD$5:$AD$115,AD15,Formulae_1y!$AG$5:$AG$115)</f>
        <v>347512</v>
      </c>
      <c r="AH15" s="79">
        <f>AF15/AE23*100</f>
        <v>3.0845166493469511</v>
      </c>
      <c r="AI15" s="79">
        <f>AG15/AE23*100</f>
        <v>3.1736403521148824</v>
      </c>
      <c r="AJ15" s="75"/>
      <c r="AL15" s="2"/>
      <c r="AM15" s="25"/>
      <c r="AN15" s="25"/>
      <c r="AO15" s="25"/>
      <c r="AP15" s="25"/>
      <c r="AQ15" s="25"/>
      <c r="AR15" s="25"/>
      <c r="AS15" s="89" t="s">
        <v>52</v>
      </c>
      <c r="AT15" s="25"/>
      <c r="AU15" s="25"/>
      <c r="AV15" s="25"/>
      <c r="AW15" s="25"/>
      <c r="AX15" s="25"/>
      <c r="AY15" s="25"/>
      <c r="AZ15" s="136"/>
    </row>
    <row r="16" spans="1:52" x14ac:dyDescent="0.2">
      <c r="A16" s="157">
        <f>A15+A6</f>
        <v>55</v>
      </c>
      <c r="B16" s="108">
        <f>B15+A6</f>
        <v>59</v>
      </c>
      <c r="C16" s="109">
        <f t="shared" si="18"/>
        <v>57.5</v>
      </c>
      <c r="D16" s="110">
        <f t="shared" si="0"/>
        <v>586441</v>
      </c>
      <c r="E16" s="110">
        <f t="shared" si="1"/>
        <v>8464485</v>
      </c>
      <c r="F16" s="110">
        <f>IF(AND(D23&gt;=E15,D23&lt;=E16),1,0)</f>
        <v>0</v>
      </c>
      <c r="G16" s="110">
        <f t="shared" si="2"/>
        <v>0</v>
      </c>
      <c r="H16" s="110">
        <f t="shared" si="3"/>
        <v>0</v>
      </c>
      <c r="I16" s="110">
        <f t="shared" si="4"/>
        <v>0</v>
      </c>
      <c r="J16" s="158">
        <f t="shared" si="11"/>
        <v>0</v>
      </c>
      <c r="K16" s="203"/>
      <c r="L16" s="168">
        <f t="shared" si="5"/>
        <v>284414</v>
      </c>
      <c r="M16" s="110">
        <f t="shared" si="12"/>
        <v>4297325</v>
      </c>
      <c r="N16" s="110">
        <f>IF(AND(L23&gt;=M15,L23&lt;=M16),1,0)</f>
        <v>0</v>
      </c>
      <c r="O16" s="110">
        <f t="shared" si="13"/>
        <v>0</v>
      </c>
      <c r="P16" s="110">
        <f t="shared" si="6"/>
        <v>0</v>
      </c>
      <c r="Q16" s="110">
        <f t="shared" si="14"/>
        <v>0</v>
      </c>
      <c r="R16" s="158">
        <f t="shared" si="15"/>
        <v>0</v>
      </c>
      <c r="S16" s="203"/>
      <c r="T16" s="168">
        <f t="shared" si="7"/>
        <v>302027</v>
      </c>
      <c r="U16" s="110">
        <f t="shared" si="16"/>
        <v>4167160</v>
      </c>
      <c r="V16" s="110">
        <f>IF(AND(T23&gt;=U15,T23&lt;=U16),1,0)</f>
        <v>0</v>
      </c>
      <c r="W16" s="110">
        <f t="shared" si="8"/>
        <v>0</v>
      </c>
      <c r="X16" s="110">
        <f t="shared" si="9"/>
        <v>0</v>
      </c>
      <c r="Y16" s="110">
        <f t="shared" si="17"/>
        <v>0</v>
      </c>
      <c r="Z16" s="158">
        <f t="shared" si="20"/>
        <v>0</v>
      </c>
      <c r="AA16" s="101"/>
      <c r="AB16" s="76"/>
      <c r="AC16" s="115" t="s">
        <v>38</v>
      </c>
      <c r="AD16" s="155">
        <f t="shared" si="19"/>
        <v>55</v>
      </c>
      <c r="AE16" s="77">
        <f t="shared" si="10"/>
        <v>586441</v>
      </c>
      <c r="AF16" s="78">
        <f>SUMIF(Formulae_1y!$AD$5:$AD$115,AD16,Formulae_1y!$AF$5:$AF$115)</f>
        <v>284414</v>
      </c>
      <c r="AG16" s="78">
        <f>SUMIF(Formulae_1y!$AD$5:$AD$115,AD16,Formulae_1y!$AG$5:$AG$115)</f>
        <v>302027</v>
      </c>
      <c r="AH16" s="79">
        <f>AF16/AE23*100</f>
        <v>2.5974002253343826</v>
      </c>
      <c r="AI16" s="79">
        <f>AG16/AE23*100</f>
        <v>2.7582502895675587</v>
      </c>
      <c r="AJ16" s="75"/>
      <c r="AL16" s="2"/>
      <c r="AM16" s="25"/>
      <c r="AN16" s="25"/>
      <c r="AO16" s="25"/>
      <c r="AP16" s="25"/>
      <c r="AQ16" s="25"/>
      <c r="AR16" s="25"/>
      <c r="AS16" s="89" t="s">
        <v>53</v>
      </c>
      <c r="AT16" s="25"/>
      <c r="AU16" s="25"/>
      <c r="AV16" s="25"/>
      <c r="AW16" s="25"/>
      <c r="AX16" s="25"/>
      <c r="AY16" s="25"/>
      <c r="AZ16" s="136"/>
    </row>
    <row r="17" spans="1:52" x14ac:dyDescent="0.2">
      <c r="A17" s="157">
        <f>A16+A6</f>
        <v>60</v>
      </c>
      <c r="B17" s="108">
        <f>B16+A6</f>
        <v>64</v>
      </c>
      <c r="C17" s="109">
        <f t="shared" si="18"/>
        <v>62.5</v>
      </c>
      <c r="D17" s="110">
        <f t="shared" si="0"/>
        <v>624051</v>
      </c>
      <c r="E17" s="110">
        <f t="shared" si="1"/>
        <v>9088536</v>
      </c>
      <c r="F17" s="110">
        <f>IF(AND(D23&gt;=E16,D23&lt;=E17),1,0)</f>
        <v>0</v>
      </c>
      <c r="G17" s="110">
        <f t="shared" si="2"/>
        <v>0</v>
      </c>
      <c r="H17" s="110">
        <f t="shared" si="3"/>
        <v>0</v>
      </c>
      <c r="I17" s="110">
        <f t="shared" si="4"/>
        <v>0</v>
      </c>
      <c r="J17" s="158">
        <f t="shared" si="11"/>
        <v>0</v>
      </c>
      <c r="K17" s="203"/>
      <c r="L17" s="168">
        <f t="shared" si="5"/>
        <v>291213</v>
      </c>
      <c r="M17" s="110">
        <f t="shared" si="12"/>
        <v>4588538</v>
      </c>
      <c r="N17" s="110">
        <f>IF(AND(L23&gt;=M16,L23&lt;=M17),1,0)</f>
        <v>0</v>
      </c>
      <c r="O17" s="110">
        <f t="shared" si="13"/>
        <v>0</v>
      </c>
      <c r="P17" s="110">
        <f t="shared" si="6"/>
        <v>0</v>
      </c>
      <c r="Q17" s="110">
        <f t="shared" si="14"/>
        <v>0</v>
      </c>
      <c r="R17" s="158">
        <f t="shared" si="15"/>
        <v>0</v>
      </c>
      <c r="S17" s="203"/>
      <c r="T17" s="168">
        <f t="shared" si="7"/>
        <v>332838</v>
      </c>
      <c r="U17" s="110">
        <f t="shared" si="16"/>
        <v>4499998</v>
      </c>
      <c r="V17" s="110">
        <f>IF(AND(T23&gt;=U16,T23&lt;=U17),1,0)</f>
        <v>0</v>
      </c>
      <c r="W17" s="110">
        <f t="shared" si="8"/>
        <v>0</v>
      </c>
      <c r="X17" s="110">
        <f t="shared" si="9"/>
        <v>0</v>
      </c>
      <c r="Y17" s="110">
        <f t="shared" si="17"/>
        <v>0</v>
      </c>
      <c r="Z17" s="158">
        <f t="shared" si="20"/>
        <v>0</v>
      </c>
      <c r="AA17" s="101"/>
      <c r="AB17" s="76"/>
      <c r="AC17" s="115" t="s">
        <v>39</v>
      </c>
      <c r="AD17" s="155">
        <f t="shared" si="19"/>
        <v>60</v>
      </c>
      <c r="AE17" s="77">
        <f t="shared" si="10"/>
        <v>624051</v>
      </c>
      <c r="AF17" s="78">
        <f>SUMIF(Formulae_1y!$AD$5:$AD$115,AD17,Formulae_1y!$AF$5:$AF$115)</f>
        <v>291213</v>
      </c>
      <c r="AG17" s="78">
        <f>SUMIF(Formulae_1y!$AD$5:$AD$115,AD17,Formulae_1y!$AG$5:$AG$115)</f>
        <v>332838</v>
      </c>
      <c r="AH17" s="79">
        <f>AF17/AE23*100</f>
        <v>2.659491838729112</v>
      </c>
      <c r="AI17" s="79">
        <f>AG17/AE23*100</f>
        <v>3.03963059553976</v>
      </c>
      <c r="AJ17" s="75"/>
      <c r="AL17" s="2"/>
      <c r="AM17" s="25"/>
      <c r="AN17" s="25"/>
      <c r="AO17" s="25"/>
      <c r="AP17" s="25"/>
      <c r="AQ17" s="25"/>
      <c r="AR17" s="25"/>
      <c r="AS17" s="89" t="s">
        <v>54</v>
      </c>
      <c r="AT17" s="25"/>
      <c r="AU17" s="25"/>
      <c r="AV17" s="25"/>
      <c r="AW17" s="25"/>
      <c r="AX17" s="25"/>
      <c r="AY17" s="25"/>
      <c r="AZ17" s="136"/>
    </row>
    <row r="18" spans="1:52" x14ac:dyDescent="0.2">
      <c r="A18" s="157">
        <f>A17+A6</f>
        <v>65</v>
      </c>
      <c r="B18" s="108">
        <f>B17+A6</f>
        <v>69</v>
      </c>
      <c r="C18" s="109">
        <f t="shared" si="18"/>
        <v>67.5</v>
      </c>
      <c r="D18" s="110">
        <f t="shared" si="0"/>
        <v>626939</v>
      </c>
      <c r="E18" s="110">
        <f t="shared" si="1"/>
        <v>9715475</v>
      </c>
      <c r="F18" s="110">
        <f>IF(AND(D23&gt;=E17,D23&lt;=E18),1,0)</f>
        <v>0</v>
      </c>
      <c r="G18" s="110">
        <f t="shared" si="2"/>
        <v>0</v>
      </c>
      <c r="H18" s="110">
        <f t="shared" si="3"/>
        <v>0</v>
      </c>
      <c r="I18" s="110">
        <f t="shared" si="4"/>
        <v>0</v>
      </c>
      <c r="J18" s="158">
        <f t="shared" si="11"/>
        <v>0</v>
      </c>
      <c r="K18" s="203"/>
      <c r="L18" s="168">
        <f t="shared" si="5"/>
        <v>291206</v>
      </c>
      <c r="M18" s="110">
        <f t="shared" si="12"/>
        <v>4879744</v>
      </c>
      <c r="N18" s="110">
        <f>IF(AND(L23&gt;=M17,L23&lt;=M18),1,0)</f>
        <v>0</v>
      </c>
      <c r="O18" s="110">
        <f t="shared" si="13"/>
        <v>0</v>
      </c>
      <c r="P18" s="110">
        <f t="shared" si="6"/>
        <v>0</v>
      </c>
      <c r="Q18" s="110">
        <f t="shared" si="14"/>
        <v>0</v>
      </c>
      <c r="R18" s="158">
        <f t="shared" si="15"/>
        <v>0</v>
      </c>
      <c r="S18" s="203"/>
      <c r="T18" s="168">
        <f t="shared" si="7"/>
        <v>335733</v>
      </c>
      <c r="U18" s="110">
        <f t="shared" si="16"/>
        <v>4835731</v>
      </c>
      <c r="V18" s="110">
        <f>IF(AND(T23&gt;=U17,T23&lt;=U18),1,0)</f>
        <v>0</v>
      </c>
      <c r="W18" s="110">
        <f t="shared" si="8"/>
        <v>0</v>
      </c>
      <c r="X18" s="110">
        <f t="shared" si="9"/>
        <v>0</v>
      </c>
      <c r="Y18" s="110">
        <f t="shared" si="17"/>
        <v>0</v>
      </c>
      <c r="Z18" s="158">
        <f t="shared" si="20"/>
        <v>0</v>
      </c>
      <c r="AA18" s="101"/>
      <c r="AB18" s="76"/>
      <c r="AC18" s="115" t="s">
        <v>40</v>
      </c>
      <c r="AD18" s="155">
        <f t="shared" si="19"/>
        <v>65</v>
      </c>
      <c r="AE18" s="77">
        <f t="shared" si="10"/>
        <v>626939</v>
      </c>
      <c r="AF18" s="78">
        <f>SUMIF(Formulae_1y!$AD$5:$AD$115,AD18,Formulae_1y!$AF$5:$AF$115)</f>
        <v>291206</v>
      </c>
      <c r="AG18" s="78">
        <f>SUMIF(Formulae_1y!$AD$5:$AD$115,AD18,Formulae_1y!$AG$5:$AG$115)</f>
        <v>335733</v>
      </c>
      <c r="AH18" s="79">
        <f>AF18/AE23*100</f>
        <v>2.6594279114907295</v>
      </c>
      <c r="AI18" s="79">
        <f>AG18/AE23*100</f>
        <v>3.0660690748422663</v>
      </c>
      <c r="AJ18" s="75"/>
      <c r="AL18" s="2"/>
      <c r="AM18" s="25"/>
      <c r="AN18" s="25"/>
      <c r="AO18" s="25"/>
      <c r="AP18" s="25"/>
      <c r="AQ18" s="25"/>
      <c r="AR18" s="25"/>
      <c r="AS18" s="89" t="s">
        <v>55</v>
      </c>
      <c r="AT18" s="25"/>
      <c r="AU18" s="25"/>
      <c r="AV18" s="25"/>
      <c r="AW18" s="25"/>
      <c r="AX18" s="25"/>
      <c r="AY18" s="25"/>
      <c r="AZ18" s="136"/>
    </row>
    <row r="19" spans="1:52" x14ac:dyDescent="0.2">
      <c r="A19" s="157">
        <f>A18+A6</f>
        <v>70</v>
      </c>
      <c r="B19" s="108">
        <f>B18+A6</f>
        <v>74</v>
      </c>
      <c r="C19" s="109">
        <f t="shared" si="18"/>
        <v>72.5</v>
      </c>
      <c r="D19" s="110">
        <f t="shared" si="0"/>
        <v>544830</v>
      </c>
      <c r="E19" s="110">
        <f t="shared" si="1"/>
        <v>10260305</v>
      </c>
      <c r="F19" s="110">
        <f>IF(AND(D23&gt;=E18,D23&lt;=E19),1,0)</f>
        <v>0</v>
      </c>
      <c r="G19" s="110">
        <f t="shared" si="2"/>
        <v>0</v>
      </c>
      <c r="H19" s="110">
        <f t="shared" si="3"/>
        <v>0</v>
      </c>
      <c r="I19" s="110">
        <f t="shared" si="4"/>
        <v>0</v>
      </c>
      <c r="J19" s="158">
        <f t="shared" si="11"/>
        <v>0</v>
      </c>
      <c r="K19" s="203"/>
      <c r="L19" s="168">
        <f t="shared" si="5"/>
        <v>248431</v>
      </c>
      <c r="M19" s="110">
        <f t="shared" si="12"/>
        <v>5128175</v>
      </c>
      <c r="N19" s="110">
        <f>IF(AND(L23&gt;=M18,L23&lt;=M19),1,0)</f>
        <v>0</v>
      </c>
      <c r="O19" s="110">
        <f t="shared" si="13"/>
        <v>0</v>
      </c>
      <c r="P19" s="110">
        <f t="shared" si="6"/>
        <v>0</v>
      </c>
      <c r="Q19" s="110">
        <f t="shared" si="14"/>
        <v>0</v>
      </c>
      <c r="R19" s="158">
        <f t="shared" si="15"/>
        <v>0</v>
      </c>
      <c r="S19" s="203"/>
      <c r="T19" s="168">
        <f t="shared" si="7"/>
        <v>296399</v>
      </c>
      <c r="U19" s="110">
        <f t="shared" si="16"/>
        <v>5132130</v>
      </c>
      <c r="V19" s="110">
        <f>IF(AND(T23&gt;=U18,T23&lt;=U19),1,0)</f>
        <v>0</v>
      </c>
      <c r="W19" s="110">
        <f t="shared" si="8"/>
        <v>0</v>
      </c>
      <c r="X19" s="110">
        <f t="shared" si="9"/>
        <v>0</v>
      </c>
      <c r="Y19" s="110">
        <f t="shared" si="17"/>
        <v>0</v>
      </c>
      <c r="Z19" s="158">
        <f t="shared" si="20"/>
        <v>0</v>
      </c>
      <c r="AA19" s="101"/>
      <c r="AB19" s="76"/>
      <c r="AC19" s="115" t="s">
        <v>41</v>
      </c>
      <c r="AD19" s="155">
        <f t="shared" si="19"/>
        <v>70</v>
      </c>
      <c r="AE19" s="77">
        <f t="shared" si="10"/>
        <v>544830</v>
      </c>
      <c r="AF19" s="78">
        <f>SUMIF(Formulae_1y!$AD$5:$AD$115,AD19,Formulae_1y!$AF$5:$AF$115)</f>
        <v>248431</v>
      </c>
      <c r="AG19" s="78">
        <f>SUMIF(Formulae_1y!$AD$5:$AD$115,AD19,Formulae_1y!$AG$5:$AG$115)</f>
        <v>296399</v>
      </c>
      <c r="AH19" s="79">
        <f>AF19/AE23*100</f>
        <v>2.2687868226600871</v>
      </c>
      <c r="AI19" s="79">
        <f>AG19/AE23*100</f>
        <v>2.7068527899079711</v>
      </c>
      <c r="AJ19" s="75"/>
      <c r="AL19" s="2"/>
      <c r="AM19" s="25"/>
      <c r="AN19" s="25"/>
      <c r="AO19" s="25"/>
      <c r="AP19" s="25"/>
      <c r="AQ19" s="25"/>
      <c r="AR19" s="25"/>
      <c r="AS19" s="89" t="s">
        <v>56</v>
      </c>
      <c r="AT19" s="25"/>
      <c r="AU19" s="25"/>
      <c r="AV19" s="25"/>
      <c r="AW19" s="25"/>
      <c r="AX19" s="25"/>
      <c r="AY19" s="25"/>
      <c r="AZ19" s="136"/>
    </row>
    <row r="20" spans="1:52" x14ac:dyDescent="0.2">
      <c r="A20" s="157">
        <f>A19+A6</f>
        <v>75</v>
      </c>
      <c r="B20" s="108">
        <f>B19+A6</f>
        <v>79</v>
      </c>
      <c r="C20" s="109">
        <f t="shared" si="18"/>
        <v>77.5</v>
      </c>
      <c r="D20" s="110">
        <f t="shared" si="0"/>
        <v>349289</v>
      </c>
      <c r="E20" s="110">
        <f t="shared" si="1"/>
        <v>10609594</v>
      </c>
      <c r="F20" s="110">
        <f>IF(AND(D23&gt;=E19,D23&lt;=E20),1,0)</f>
        <v>0</v>
      </c>
      <c r="G20" s="110">
        <f t="shared" si="2"/>
        <v>0</v>
      </c>
      <c r="H20" s="110">
        <f t="shared" si="3"/>
        <v>0</v>
      </c>
      <c r="I20" s="110">
        <f t="shared" si="4"/>
        <v>0</v>
      </c>
      <c r="J20" s="158">
        <f t="shared" si="11"/>
        <v>0</v>
      </c>
      <c r="K20" s="203"/>
      <c r="L20" s="168">
        <f t="shared" si="5"/>
        <v>153071</v>
      </c>
      <c r="M20" s="110">
        <f t="shared" si="12"/>
        <v>5281246</v>
      </c>
      <c r="N20" s="110">
        <f>IF(AND(L23&gt;=M19,L23&lt;=M20),1,0)</f>
        <v>0</v>
      </c>
      <c r="O20" s="110">
        <f t="shared" si="13"/>
        <v>0</v>
      </c>
      <c r="P20" s="110">
        <f t="shared" si="6"/>
        <v>0</v>
      </c>
      <c r="Q20" s="110">
        <f t="shared" si="14"/>
        <v>0</v>
      </c>
      <c r="R20" s="158">
        <f t="shared" si="15"/>
        <v>0</v>
      </c>
      <c r="S20" s="203"/>
      <c r="T20" s="168">
        <f t="shared" si="7"/>
        <v>196218</v>
      </c>
      <c r="U20" s="110">
        <f t="shared" si="16"/>
        <v>5328348</v>
      </c>
      <c r="V20" s="110">
        <f>IF(AND(T23&gt;=U19,T23&lt;=U20),1,0)</f>
        <v>0</v>
      </c>
      <c r="W20" s="110">
        <f t="shared" si="8"/>
        <v>0</v>
      </c>
      <c r="X20" s="110">
        <f t="shared" si="9"/>
        <v>0</v>
      </c>
      <c r="Y20" s="110">
        <f t="shared" si="17"/>
        <v>0</v>
      </c>
      <c r="Z20" s="158">
        <f t="shared" si="20"/>
        <v>0</v>
      </c>
      <c r="AA20" s="101"/>
      <c r="AB20" s="76"/>
      <c r="AC20" s="115" t="s">
        <v>42</v>
      </c>
      <c r="AD20" s="155">
        <f t="shared" si="19"/>
        <v>75</v>
      </c>
      <c r="AE20" s="77">
        <f t="shared" si="10"/>
        <v>349289</v>
      </c>
      <c r="AF20" s="78">
        <f>SUMIF(Formulae_1y!$AD$5:$AD$115,AD20,Formulae_1y!$AF$5:$AF$115)</f>
        <v>153071</v>
      </c>
      <c r="AG20" s="78">
        <f>SUMIF(Formulae_1y!$AD$5:$AD$115,AD20,Formulae_1y!$AG$5:$AG$115)</f>
        <v>196218</v>
      </c>
      <c r="AH20" s="79">
        <f>AF20/AE23*100</f>
        <v>1.3979151866369424</v>
      </c>
      <c r="AI20" s="79">
        <f>AG20/AE23*100</f>
        <v>1.7919535515644867</v>
      </c>
      <c r="AJ20" s="75"/>
      <c r="AL20" s="2"/>
      <c r="AM20" s="25"/>
      <c r="AN20" s="25"/>
      <c r="AO20" s="25"/>
      <c r="AP20" s="25"/>
      <c r="AQ20" s="25"/>
      <c r="AR20" s="25"/>
      <c r="AS20" s="89" t="s">
        <v>57</v>
      </c>
      <c r="AT20" s="25"/>
      <c r="AU20" s="25"/>
      <c r="AV20" s="25"/>
      <c r="AW20" s="25"/>
      <c r="AX20" s="25"/>
      <c r="AY20" s="25"/>
      <c r="AZ20" s="136"/>
    </row>
    <row r="21" spans="1:52" x14ac:dyDescent="0.2">
      <c r="A21" s="157">
        <f>A20+A6</f>
        <v>80</v>
      </c>
      <c r="B21" s="108">
        <f>B20+A6</f>
        <v>84</v>
      </c>
      <c r="C21" s="109">
        <f t="shared" si="18"/>
        <v>82.5</v>
      </c>
      <c r="D21" s="110">
        <f t="shared" si="0"/>
        <v>194254</v>
      </c>
      <c r="E21" s="110">
        <f t="shared" si="1"/>
        <v>10803848</v>
      </c>
      <c r="F21" s="110">
        <f>IF(AND(D23&gt;=E20,D23&lt;=E21),1,0)</f>
        <v>0</v>
      </c>
      <c r="G21" s="110">
        <f t="shared" si="2"/>
        <v>0</v>
      </c>
      <c r="H21" s="110">
        <f t="shared" si="3"/>
        <v>0</v>
      </c>
      <c r="I21" s="110">
        <f t="shared" si="4"/>
        <v>0</v>
      </c>
      <c r="J21" s="158">
        <f t="shared" si="11"/>
        <v>0</v>
      </c>
      <c r="K21" s="203"/>
      <c r="L21" s="168">
        <f t="shared" si="5"/>
        <v>82303</v>
      </c>
      <c r="M21" s="110">
        <f t="shared" si="12"/>
        <v>5363549</v>
      </c>
      <c r="N21" s="110">
        <f>IF(AND(L23&gt;=M20,L23&lt;=M21),1,0)</f>
        <v>0</v>
      </c>
      <c r="O21" s="110">
        <f t="shared" si="13"/>
        <v>0</v>
      </c>
      <c r="P21" s="110">
        <f t="shared" si="6"/>
        <v>0</v>
      </c>
      <c r="Q21" s="110">
        <f t="shared" si="14"/>
        <v>0</v>
      </c>
      <c r="R21" s="158">
        <f t="shared" si="15"/>
        <v>0</v>
      </c>
      <c r="S21" s="203"/>
      <c r="T21" s="168">
        <f t="shared" si="7"/>
        <v>111951</v>
      </c>
      <c r="U21" s="110">
        <f t="shared" si="16"/>
        <v>5440299</v>
      </c>
      <c r="V21" s="110">
        <f>IF(AND(T23&gt;=U20,T23&lt;=U21),1,0)</f>
        <v>0</v>
      </c>
      <c r="W21" s="110">
        <f t="shared" si="8"/>
        <v>0</v>
      </c>
      <c r="X21" s="110">
        <f t="shared" si="9"/>
        <v>0</v>
      </c>
      <c r="Y21" s="110">
        <f t="shared" si="17"/>
        <v>0</v>
      </c>
      <c r="Z21" s="158">
        <f t="shared" si="20"/>
        <v>0</v>
      </c>
      <c r="AA21" s="101"/>
      <c r="AB21" s="76"/>
      <c r="AC21" s="115" t="s">
        <v>43</v>
      </c>
      <c r="AD21" s="155">
        <f t="shared" si="19"/>
        <v>80</v>
      </c>
      <c r="AE21" s="77">
        <f t="shared" si="10"/>
        <v>194254</v>
      </c>
      <c r="AF21" s="78">
        <f>SUMIF(Formulae_1y!$AD$5:$AD$115,AD21,Formulae_1y!$AF$5:$AF$115)</f>
        <v>82303</v>
      </c>
      <c r="AG21" s="78">
        <f>SUMIF(Formulae_1y!$AD$5:$AD$115,AD21,Formulae_1y!$AG$5:$AG$115)</f>
        <v>111951</v>
      </c>
      <c r="AH21" s="79">
        <f>AF21/AE23*100</f>
        <v>0.75162907151439706</v>
      </c>
      <c r="AI21" s="79">
        <f>AG21/AE23*100</f>
        <v>1.0223883234524656</v>
      </c>
      <c r="AJ21" s="75"/>
      <c r="AL21" s="2"/>
      <c r="AM21" s="25"/>
      <c r="AN21" s="25"/>
      <c r="AO21" s="25"/>
      <c r="AP21" s="25"/>
      <c r="AQ21" s="25"/>
      <c r="AR21" s="25"/>
      <c r="AS21" s="89" t="s">
        <v>58</v>
      </c>
      <c r="AT21" s="25"/>
      <c r="AU21" s="25"/>
      <c r="AV21" s="25"/>
      <c r="AW21" s="25"/>
      <c r="AX21" s="25"/>
      <c r="AY21" s="25"/>
      <c r="AZ21" s="136"/>
    </row>
    <row r="22" spans="1:52" x14ac:dyDescent="0.2">
      <c r="A22" s="157">
        <f>A21+A6</f>
        <v>85</v>
      </c>
      <c r="B22" s="149"/>
      <c r="C22" s="114">
        <f>C21+5</f>
        <v>87.5</v>
      </c>
      <c r="D22" s="110">
        <f>AE22</f>
        <v>146101</v>
      </c>
      <c r="E22" s="110">
        <f t="shared" si="1"/>
        <v>10949949</v>
      </c>
      <c r="F22" s="110">
        <f>IF(AND(D23&gt;=E21,D23&lt;=E22),1,0)</f>
        <v>0</v>
      </c>
      <c r="G22" s="110">
        <f>A22*F22</f>
        <v>0</v>
      </c>
      <c r="H22" s="110">
        <f>F22*B22</f>
        <v>0</v>
      </c>
      <c r="I22" s="110">
        <f t="shared" si="4"/>
        <v>0</v>
      </c>
      <c r="J22" s="158">
        <f t="shared" si="11"/>
        <v>0</v>
      </c>
      <c r="K22" s="203"/>
      <c r="L22" s="168">
        <f t="shared" si="5"/>
        <v>57494</v>
      </c>
      <c r="M22" s="110">
        <f t="shared" si="12"/>
        <v>5421043</v>
      </c>
      <c r="N22" s="110">
        <f>IF(AND(L23&gt;=M21,L23&lt;=M22),1,0)</f>
        <v>0</v>
      </c>
      <c r="O22" s="110">
        <f t="shared" si="13"/>
        <v>0</v>
      </c>
      <c r="P22" s="110">
        <f t="shared" si="6"/>
        <v>0</v>
      </c>
      <c r="Q22" s="110">
        <f t="shared" si="14"/>
        <v>0</v>
      </c>
      <c r="R22" s="158">
        <f t="shared" si="15"/>
        <v>0</v>
      </c>
      <c r="S22" s="203"/>
      <c r="T22" s="168">
        <f t="shared" si="7"/>
        <v>88607</v>
      </c>
      <c r="U22" s="110">
        <f t="shared" si="16"/>
        <v>5528906</v>
      </c>
      <c r="V22" s="110">
        <f>IF(AND(T23&gt;=U21,T23&lt;=U22),1,0)</f>
        <v>0</v>
      </c>
      <c r="W22" s="110">
        <f t="shared" si="8"/>
        <v>0</v>
      </c>
      <c r="X22" s="110">
        <f t="shared" si="9"/>
        <v>0</v>
      </c>
      <c r="Y22" s="110">
        <f t="shared" si="17"/>
        <v>0</v>
      </c>
      <c r="Z22" s="158">
        <f t="shared" si="20"/>
        <v>0</v>
      </c>
      <c r="AA22" s="101"/>
      <c r="AB22" s="76"/>
      <c r="AC22" s="115" t="s">
        <v>44</v>
      </c>
      <c r="AD22" s="155">
        <f t="shared" si="19"/>
        <v>85</v>
      </c>
      <c r="AE22" s="77">
        <f t="shared" si="10"/>
        <v>146101</v>
      </c>
      <c r="AF22" s="78">
        <f>SUMIF(Formulae_1y!$AD$5:$AD$115,AD22,Formulae_1y!$AF$5:$AF$115)</f>
        <v>57494</v>
      </c>
      <c r="AG22" s="78">
        <f>SUMIF(Formulae_1y!$AD$5:$AD$115,AD22,Formulae_1y!$AG$5:$AG$115)</f>
        <v>88607</v>
      </c>
      <c r="AH22" s="79">
        <f>AF22/AE23*100</f>
        <v>0.52506180622393761</v>
      </c>
      <c r="AI22" s="79">
        <f>AG22/AE23*100</f>
        <v>0.80920011590921559</v>
      </c>
      <c r="AJ22" s="75"/>
      <c r="AL22" s="2"/>
      <c r="AM22" s="25"/>
      <c r="AN22" s="25"/>
      <c r="AO22" s="25"/>
      <c r="AP22" s="25"/>
      <c r="AQ22" s="25"/>
      <c r="AR22" s="25"/>
      <c r="AS22" s="89" t="s">
        <v>59</v>
      </c>
      <c r="AT22" s="25"/>
      <c r="AU22" s="25"/>
      <c r="AV22" s="25"/>
      <c r="AW22" s="25"/>
      <c r="AX22" s="25"/>
      <c r="AY22" s="25"/>
      <c r="AZ22" s="136"/>
    </row>
    <row r="23" spans="1:52" x14ac:dyDescent="0.2">
      <c r="A23" s="159"/>
      <c r="B23" s="99"/>
      <c r="C23" s="111" t="s">
        <v>45</v>
      </c>
      <c r="D23" s="104">
        <f>E22/2</f>
        <v>5474974.5</v>
      </c>
      <c r="E23" s="108"/>
      <c r="F23" s="112"/>
      <c r="G23" s="113">
        <f>SUM(G6:G22)</f>
        <v>35</v>
      </c>
      <c r="H23" s="113">
        <f>SUM(H6:H22)</f>
        <v>39</v>
      </c>
      <c r="I23" s="113">
        <f>SUM(I6:I22)</f>
        <v>794447</v>
      </c>
      <c r="J23" s="160">
        <f>SUM(J6:J22)</f>
        <v>4896637</v>
      </c>
      <c r="K23" s="203"/>
      <c r="L23" s="169">
        <f>M22/2</f>
        <v>2710521.5</v>
      </c>
      <c r="M23" s="108"/>
      <c r="N23" s="112"/>
      <c r="O23" s="113">
        <f>SUM(O6:O22)</f>
        <v>35</v>
      </c>
      <c r="P23" s="113">
        <f>SUM(P6:P22)</f>
        <v>39</v>
      </c>
      <c r="Q23" s="113">
        <f>SUM(Q6:Q22)</f>
        <v>398316</v>
      </c>
      <c r="R23" s="160">
        <f>SUM(R6:R22)</f>
        <v>2530120</v>
      </c>
      <c r="S23" s="203"/>
      <c r="T23" s="169">
        <f>U22/2</f>
        <v>2764453</v>
      </c>
      <c r="U23" s="108"/>
      <c r="V23" s="112"/>
      <c r="W23" s="113">
        <f>SUM(W6:W22)</f>
        <v>40</v>
      </c>
      <c r="X23" s="113">
        <f>SUM(X6:X22)</f>
        <v>44</v>
      </c>
      <c r="Y23" s="113">
        <f>SUM(Y6:Y22)</f>
        <v>393464</v>
      </c>
      <c r="Z23" s="160">
        <f>SUM(Z6:Z22)</f>
        <v>2762648</v>
      </c>
      <c r="AA23" s="99"/>
      <c r="AB23" s="75"/>
      <c r="AC23" s="133" t="s">
        <v>0</v>
      </c>
      <c r="AD23" s="133"/>
      <c r="AE23" s="134">
        <f>SUM(AF23:AG23)</f>
        <v>10949949</v>
      </c>
      <c r="AF23" s="134">
        <f>SUM(AF5:AF22)</f>
        <v>5421043</v>
      </c>
      <c r="AG23" s="134">
        <f>SUM(AG5:AG22)</f>
        <v>5528906</v>
      </c>
      <c r="AH23" s="135">
        <f>SUM(AH5:AH22)</f>
        <v>49.507472591881474</v>
      </c>
      <c r="AI23" s="135">
        <f>SUM(AI5:AI22)</f>
        <v>50.492527408118526</v>
      </c>
      <c r="AJ23" s="75"/>
      <c r="AL23" s="2"/>
      <c r="AM23" s="25"/>
      <c r="AN23" s="25"/>
      <c r="AO23" s="25"/>
      <c r="AP23" s="25"/>
      <c r="AQ23" s="25"/>
      <c r="AR23" s="25"/>
      <c r="AS23" s="89" t="s">
        <v>60</v>
      </c>
      <c r="AT23" s="25"/>
      <c r="AU23" s="25"/>
      <c r="AV23" s="25"/>
      <c r="AW23" s="25"/>
      <c r="AX23" s="25"/>
      <c r="AY23" s="25"/>
      <c r="AZ23" s="136"/>
    </row>
    <row r="24" spans="1:52" x14ac:dyDescent="0.2">
      <c r="A24" s="159"/>
      <c r="B24" s="111"/>
      <c r="C24" s="111" t="s">
        <v>17</v>
      </c>
      <c r="D24" s="103">
        <f>G23</f>
        <v>35</v>
      </c>
      <c r="E24" s="99"/>
      <c r="F24" s="99"/>
      <c r="G24" s="99"/>
      <c r="H24" s="99"/>
      <c r="I24" s="99"/>
      <c r="J24" s="161"/>
      <c r="K24" s="203"/>
      <c r="L24" s="170">
        <f>O23</f>
        <v>35</v>
      </c>
      <c r="M24" s="99"/>
      <c r="N24" s="99"/>
      <c r="O24" s="99"/>
      <c r="P24" s="99"/>
      <c r="Q24" s="99"/>
      <c r="R24" s="161"/>
      <c r="S24" s="203"/>
      <c r="T24" s="170">
        <f>W23</f>
        <v>40</v>
      </c>
      <c r="U24" s="99"/>
      <c r="V24" s="99"/>
      <c r="W24" s="99"/>
      <c r="X24" s="99"/>
      <c r="Y24" s="99"/>
      <c r="Z24" s="161"/>
      <c r="AA24" s="99"/>
      <c r="AB24" s="75"/>
      <c r="AC24" s="174" t="s">
        <v>106</v>
      </c>
      <c r="AD24" s="174"/>
      <c r="AE24" s="121">
        <f>SUMPRODUCT(C5:C22,AE5:AE22)/SUM(AE5:AE22)</f>
        <v>40.088300182950626</v>
      </c>
      <c r="AF24" s="121">
        <f>SUMPRODUCT(C5:C22,AF5:AF22)/SUM(AF5:AF22)</f>
        <v>38.980051901451439</v>
      </c>
      <c r="AG24" s="121">
        <f>SUMPRODUCT(C5:C22,AG5:AG22)/SUM(AG5:AG22)</f>
        <v>41.174927734347449</v>
      </c>
      <c r="AH24" s="80"/>
      <c r="AI24" s="80"/>
      <c r="AJ24" s="75"/>
      <c r="AL24" s="2"/>
      <c r="AM24" s="25"/>
      <c r="AN24" s="25"/>
      <c r="AO24" s="25"/>
      <c r="AP24" s="25"/>
      <c r="AQ24" s="25"/>
      <c r="AR24" s="25"/>
      <c r="AS24" s="89" t="s">
        <v>61</v>
      </c>
      <c r="AT24" s="25"/>
      <c r="AU24" s="25"/>
      <c r="AV24" s="25"/>
      <c r="AW24" s="25"/>
      <c r="AX24" s="25"/>
      <c r="AY24" s="25"/>
      <c r="AZ24" s="136"/>
    </row>
    <row r="25" spans="1:52" x14ac:dyDescent="0.2">
      <c r="A25" s="159"/>
      <c r="B25" s="111"/>
      <c r="C25" s="111" t="s">
        <v>67</v>
      </c>
      <c r="D25" s="103">
        <f>H23</f>
        <v>39</v>
      </c>
      <c r="E25" s="99"/>
      <c r="F25" s="99"/>
      <c r="G25" s="99"/>
      <c r="H25" s="99"/>
      <c r="I25" s="99"/>
      <c r="J25" s="161"/>
      <c r="K25" s="203"/>
      <c r="L25" s="170">
        <f>P23</f>
        <v>39</v>
      </c>
      <c r="M25" s="99"/>
      <c r="N25" s="99"/>
      <c r="O25" s="99"/>
      <c r="P25" s="99"/>
      <c r="Q25" s="99"/>
      <c r="R25" s="161"/>
      <c r="S25" s="203"/>
      <c r="T25" s="170">
        <f>X23</f>
        <v>44</v>
      </c>
      <c r="U25" s="99"/>
      <c r="V25" s="99"/>
      <c r="W25" s="99"/>
      <c r="X25" s="99"/>
      <c r="Y25" s="99"/>
      <c r="Z25" s="161"/>
      <c r="AA25" s="99"/>
      <c r="AB25" s="75"/>
      <c r="AC25" s="174" t="s">
        <v>21</v>
      </c>
      <c r="AD25" s="174"/>
      <c r="AE25" s="121">
        <f>D24+(((D23-D28)/D27))*D26</f>
        <v>38.639874654948663</v>
      </c>
      <c r="AF25" s="120">
        <f>L24+(((L23-L28)/L27))*L26</f>
        <v>37.264552516092749</v>
      </c>
      <c r="AG25" s="120">
        <f>T24+(((T23-T28)/T27))*T26</f>
        <v>40.022937295406948</v>
      </c>
      <c r="AH25" s="80"/>
      <c r="AI25" s="80"/>
      <c r="AJ25" s="75"/>
      <c r="AL25" s="2"/>
      <c r="AM25" s="25"/>
      <c r="AN25" s="25"/>
      <c r="AO25" s="25"/>
      <c r="AP25" s="25"/>
      <c r="AQ25" s="25"/>
      <c r="AR25" s="25"/>
      <c r="AS25" s="89" t="s">
        <v>62</v>
      </c>
      <c r="AT25" s="25"/>
      <c r="AU25" s="25"/>
      <c r="AV25" s="25"/>
      <c r="AW25" s="25"/>
      <c r="AX25" s="25"/>
      <c r="AY25" s="25"/>
      <c r="AZ25" s="136"/>
    </row>
    <row r="26" spans="1:52" x14ac:dyDescent="0.2">
      <c r="A26" s="159"/>
      <c r="B26" s="111"/>
      <c r="C26" s="111" t="s">
        <v>66</v>
      </c>
      <c r="D26" s="103">
        <f>D25-D24+1</f>
        <v>5</v>
      </c>
      <c r="E26" s="99"/>
      <c r="F26" s="99"/>
      <c r="G26" s="99"/>
      <c r="H26" s="99"/>
      <c r="I26" s="99"/>
      <c r="J26" s="161"/>
      <c r="K26" s="203"/>
      <c r="L26" s="170">
        <f>L25-L24+1</f>
        <v>5</v>
      </c>
      <c r="M26" s="99"/>
      <c r="N26" s="99"/>
      <c r="O26" s="99"/>
      <c r="P26" s="99"/>
      <c r="Q26" s="99"/>
      <c r="R26" s="161"/>
      <c r="S26" s="203"/>
      <c r="T26" s="170">
        <f>T25-T24+1</f>
        <v>5</v>
      </c>
      <c r="U26" s="99"/>
      <c r="V26" s="99"/>
      <c r="W26" s="99"/>
      <c r="X26" s="99"/>
      <c r="Y26" s="99"/>
      <c r="Z26" s="161"/>
      <c r="AA26" s="99"/>
      <c r="AB26" s="75"/>
      <c r="AC26" s="174" t="s">
        <v>107</v>
      </c>
      <c r="AD26" s="174"/>
      <c r="AE26" s="120">
        <f>AF23/AG23*100</f>
        <v>98.049107725832201</v>
      </c>
      <c r="AF26" s="122"/>
      <c r="AG26" s="122"/>
      <c r="AH26" s="80"/>
      <c r="AI26" s="80"/>
      <c r="AJ26" s="75"/>
      <c r="AL26" s="2"/>
      <c r="AM26" s="25"/>
      <c r="AN26" s="25"/>
      <c r="AO26" s="25"/>
      <c r="AP26" s="25"/>
      <c r="AQ26" s="25"/>
      <c r="AR26" s="25"/>
      <c r="AS26" s="89" t="s">
        <v>63</v>
      </c>
      <c r="AT26" s="25"/>
      <c r="AU26" s="25"/>
      <c r="AV26" s="25"/>
      <c r="AW26" s="25"/>
      <c r="AX26" s="25"/>
      <c r="AY26" s="25"/>
      <c r="AZ26" s="136"/>
    </row>
    <row r="27" spans="1:52" x14ac:dyDescent="0.2">
      <c r="A27" s="159"/>
      <c r="B27" s="111"/>
      <c r="C27" s="111" t="s">
        <v>19</v>
      </c>
      <c r="D27" s="103">
        <f>I23</f>
        <v>794447</v>
      </c>
      <c r="E27" s="99"/>
      <c r="F27" s="99"/>
      <c r="G27" s="99"/>
      <c r="H27" s="99"/>
      <c r="I27" s="99"/>
      <c r="J27" s="161"/>
      <c r="K27" s="203"/>
      <c r="L27" s="170">
        <f>Q23</f>
        <v>398316</v>
      </c>
      <c r="M27" s="99"/>
      <c r="N27" s="99"/>
      <c r="O27" s="99"/>
      <c r="P27" s="99"/>
      <c r="Q27" s="99"/>
      <c r="R27" s="161"/>
      <c r="S27" s="203"/>
      <c r="T27" s="170">
        <f>Y23</f>
        <v>393464</v>
      </c>
      <c r="U27" s="99"/>
      <c r="V27" s="99"/>
      <c r="W27" s="99"/>
      <c r="X27" s="99"/>
      <c r="Y27" s="99"/>
      <c r="Z27" s="161"/>
      <c r="AA27" s="99"/>
      <c r="AB27" s="75"/>
      <c r="AC27" s="174" t="s">
        <v>109</v>
      </c>
      <c r="AD27" s="174"/>
      <c r="AE27" s="120">
        <f>((SUM(AE5:AE7)+SUM(AE18:AE22))/SUM(AE8:AE17))*100</f>
        <v>46.974663463364685</v>
      </c>
      <c r="AF27" s="120">
        <f>((SUM(AF5:AF7)+SUM(AF18:AF22))/SUM(AF8:AF17))*100</f>
        <v>44.813624393676228</v>
      </c>
      <c r="AG27" s="120">
        <f>((SUM(AG5:AG7)+SUM(AG18:AG22))/SUM(AG8:AG17))*100</f>
        <v>49.157095657752429</v>
      </c>
      <c r="AH27" s="80"/>
      <c r="AI27" s="80"/>
      <c r="AJ27" s="75"/>
      <c r="AL27" s="2"/>
      <c r="AM27" s="25"/>
      <c r="AN27" s="25"/>
      <c r="AO27" s="25"/>
      <c r="AP27" s="25"/>
      <c r="AQ27" s="25"/>
      <c r="AR27" s="25"/>
      <c r="AS27" s="73"/>
      <c r="AT27" s="25"/>
      <c r="AU27" s="25"/>
      <c r="AV27" s="25"/>
      <c r="AW27" s="25"/>
      <c r="AX27" s="25"/>
      <c r="AY27" s="25"/>
      <c r="AZ27" s="136"/>
    </row>
    <row r="28" spans="1:52" x14ac:dyDescent="0.2">
      <c r="A28" s="162"/>
      <c r="B28" s="163"/>
      <c r="C28" s="163" t="s">
        <v>18</v>
      </c>
      <c r="D28" s="164">
        <f>J23</f>
        <v>4896637</v>
      </c>
      <c r="E28" s="165"/>
      <c r="F28" s="165"/>
      <c r="G28" s="165"/>
      <c r="H28" s="165"/>
      <c r="I28" s="165"/>
      <c r="J28" s="166"/>
      <c r="K28" s="203"/>
      <c r="L28" s="171">
        <f>R23</f>
        <v>2530120</v>
      </c>
      <c r="M28" s="165"/>
      <c r="N28" s="165"/>
      <c r="O28" s="165"/>
      <c r="P28" s="165"/>
      <c r="Q28" s="165"/>
      <c r="R28" s="166"/>
      <c r="S28" s="203"/>
      <c r="T28" s="171">
        <f>Z23</f>
        <v>2762648</v>
      </c>
      <c r="U28" s="165"/>
      <c r="V28" s="165"/>
      <c r="W28" s="165"/>
      <c r="X28" s="165"/>
      <c r="Y28" s="165"/>
      <c r="Z28" s="166"/>
      <c r="AA28" s="99"/>
      <c r="AB28" s="75"/>
      <c r="AC28" s="174" t="s">
        <v>23</v>
      </c>
      <c r="AD28" s="174"/>
      <c r="AE28" s="120">
        <f>SUM(AE18:AE22)/SUM(AE5:AE22)*100</f>
        <v>16.999284654202498</v>
      </c>
      <c r="AF28" s="120">
        <f>SUM(AF18:AF22)/SUM(AF5:AF22)*100</f>
        <v>15.35691563413166</v>
      </c>
      <c r="AG28" s="120">
        <f>SUM(AG18:AG22)/SUM(AG5:AG22)*100</f>
        <v>18.609612823947451</v>
      </c>
      <c r="AH28" s="80"/>
      <c r="AI28" s="80"/>
      <c r="AJ28" s="75"/>
      <c r="AL28" s="2"/>
      <c r="AM28" s="25"/>
      <c r="AN28" s="25"/>
      <c r="AO28" s="25"/>
      <c r="AP28" s="25"/>
      <c r="AQ28" s="25"/>
      <c r="AR28" s="25"/>
      <c r="AS28" s="73"/>
      <c r="AT28" s="25"/>
      <c r="AU28" s="25"/>
      <c r="AV28" s="25"/>
      <c r="AW28" s="25"/>
      <c r="AX28" s="25"/>
      <c r="AY28" s="25"/>
      <c r="AZ28" s="136"/>
    </row>
    <row r="29" spans="1:52" x14ac:dyDescent="0.2">
      <c r="A29" s="99"/>
      <c r="B29" s="111"/>
      <c r="C29" s="111"/>
      <c r="D29" s="103"/>
      <c r="E29" s="99"/>
      <c r="F29" s="99"/>
      <c r="G29" s="99"/>
      <c r="H29" s="99"/>
      <c r="I29" s="99"/>
      <c r="J29" s="99"/>
      <c r="K29" s="203"/>
      <c r="L29" s="103"/>
      <c r="M29" s="99"/>
      <c r="N29" s="99"/>
      <c r="O29" s="99"/>
      <c r="P29" s="99"/>
      <c r="Q29" s="99"/>
      <c r="R29" s="99"/>
      <c r="S29" s="203"/>
      <c r="T29" s="103"/>
      <c r="U29" s="99"/>
      <c r="V29" s="99"/>
      <c r="W29" s="99"/>
      <c r="X29" s="99"/>
      <c r="Y29" s="99"/>
      <c r="Z29" s="99"/>
      <c r="AA29" s="99"/>
      <c r="AB29" s="75"/>
      <c r="AC29" s="123" t="s">
        <v>3</v>
      </c>
      <c r="AD29" s="123"/>
      <c r="AE29" s="124">
        <f>SUM(AE5:AE7)/AE23*100</f>
        <v>14.961777447547931</v>
      </c>
      <c r="AF29" s="124">
        <f>SUM(AF5:AF7)/AF23*100</f>
        <v>15.588808279144805</v>
      </c>
      <c r="AG29" s="124">
        <f>SUM(AG5:AG7)/AG23*100</f>
        <v>14.346979312001325</v>
      </c>
      <c r="AH29" s="80"/>
      <c r="AI29" s="80"/>
      <c r="AJ29" s="75"/>
      <c r="AL29" s="2"/>
      <c r="AM29" s="25"/>
      <c r="AN29" s="25"/>
      <c r="AO29" s="25"/>
      <c r="AP29" s="26">
        <f>AF24</f>
        <v>38.980051901451439</v>
      </c>
      <c r="AQ29" s="186" t="s">
        <v>20</v>
      </c>
      <c r="AR29" s="186"/>
      <c r="AS29" s="186"/>
      <c r="AT29" s="186"/>
      <c r="AU29" s="186"/>
      <c r="AV29" s="27">
        <f>AG24</f>
        <v>41.174927734347449</v>
      </c>
      <c r="AW29" s="1"/>
      <c r="AX29" s="1"/>
      <c r="AY29" s="28"/>
      <c r="AZ29" s="136"/>
    </row>
    <row r="30" spans="1:52" x14ac:dyDescent="0.2">
      <c r="A30" s="99"/>
      <c r="B30" s="111"/>
      <c r="C30" s="111"/>
      <c r="D30" s="103"/>
      <c r="E30" s="99"/>
      <c r="F30" s="99"/>
      <c r="G30" s="99"/>
      <c r="H30" s="99"/>
      <c r="I30" s="99"/>
      <c r="J30" s="99"/>
      <c r="K30" s="203"/>
      <c r="L30" s="103"/>
      <c r="M30" s="99"/>
      <c r="N30" s="99"/>
      <c r="O30" s="99"/>
      <c r="P30" s="99"/>
      <c r="Q30" s="99"/>
      <c r="R30" s="99"/>
      <c r="S30" s="203"/>
      <c r="T30" s="103"/>
      <c r="U30" s="99"/>
      <c r="V30" s="99"/>
      <c r="W30" s="99"/>
      <c r="X30" s="99"/>
      <c r="Y30" s="99"/>
      <c r="Z30" s="99"/>
      <c r="AA30" s="99"/>
      <c r="AB30" s="75"/>
      <c r="AC30" s="125" t="s">
        <v>24</v>
      </c>
      <c r="AD30" s="125"/>
      <c r="AE30" s="126">
        <f>SUM(AE8:AE13)/AE23*100</f>
        <v>44.150580062062389</v>
      </c>
      <c r="AF30" s="126">
        <f>SUM(AF8:AF13)/AF23*100</f>
        <v>45.592425664212591</v>
      </c>
      <c r="AG30" s="126">
        <f>SUM(AG8:AG13)/AG23*100</f>
        <v>42.73686331436997</v>
      </c>
      <c r="AH30" s="80"/>
      <c r="AI30" s="80"/>
      <c r="AJ30" s="75"/>
      <c r="AL30" s="2"/>
      <c r="AM30" s="25"/>
      <c r="AN30" s="25"/>
      <c r="AO30" s="25"/>
      <c r="AP30" s="25"/>
      <c r="AQ30" s="25"/>
      <c r="AR30" s="187">
        <f>AE24</f>
        <v>40.088300182950626</v>
      </c>
      <c r="AS30" s="186"/>
      <c r="AT30" s="186"/>
      <c r="AU30" s="1"/>
      <c r="AV30" s="1"/>
      <c r="AW30" s="1"/>
      <c r="AX30" s="1"/>
      <c r="AY30" s="1"/>
      <c r="AZ30" s="139"/>
    </row>
    <row r="31" spans="1:52" x14ac:dyDescent="0.2">
      <c r="A31" s="99"/>
      <c r="B31" s="111"/>
      <c r="C31" s="111"/>
      <c r="D31" s="103"/>
      <c r="E31" s="99"/>
      <c r="F31" s="99"/>
      <c r="G31" s="99"/>
      <c r="H31" s="99"/>
      <c r="I31" s="99"/>
      <c r="J31" s="99"/>
      <c r="K31" s="203"/>
      <c r="L31" s="103"/>
      <c r="M31" s="99"/>
      <c r="N31" s="99"/>
      <c r="O31" s="99"/>
      <c r="P31" s="99"/>
      <c r="Q31" s="99"/>
      <c r="R31" s="99"/>
      <c r="S31" s="203"/>
      <c r="T31" s="103"/>
      <c r="U31" s="99"/>
      <c r="V31" s="99"/>
      <c r="W31" s="99"/>
      <c r="X31" s="99"/>
      <c r="Y31" s="99"/>
      <c r="Z31" s="99"/>
      <c r="AA31" s="99"/>
      <c r="AB31" s="75"/>
      <c r="AC31" s="125" t="s">
        <v>25</v>
      </c>
      <c r="AD31" s="125"/>
      <c r="AE31" s="126">
        <f>SUM(AE14:AE17)/AE23*100</f>
        <v>23.888357836187183</v>
      </c>
      <c r="AF31" s="126">
        <f>SUM(AF14:AF17)/AF23*100</f>
        <v>23.461850422510942</v>
      </c>
      <c r="AG31" s="126">
        <f>SUM(AG14:AG17)/AG23*100</f>
        <v>24.306544549681259</v>
      </c>
      <c r="AH31" s="80"/>
      <c r="AI31" s="80"/>
      <c r="AJ31" s="75"/>
      <c r="AL31" s="2"/>
      <c r="AM31" s="25"/>
      <c r="AN31" s="25"/>
      <c r="AO31" s="25"/>
      <c r="AP31" s="26">
        <f>AF25</f>
        <v>37.264552516092749</v>
      </c>
      <c r="AQ31" s="186" t="s">
        <v>21</v>
      </c>
      <c r="AR31" s="186"/>
      <c r="AS31" s="186"/>
      <c r="AT31" s="186"/>
      <c r="AU31" s="186"/>
      <c r="AV31" s="27">
        <f>AG25</f>
        <v>40.022937295406948</v>
      </c>
      <c r="AW31" s="1"/>
      <c r="AX31" s="1"/>
      <c r="AY31" s="1"/>
      <c r="AZ31" s="139"/>
    </row>
    <row r="32" spans="1:52" ht="13.5" thickBot="1" x14ac:dyDescent="0.25">
      <c r="A32" s="99"/>
      <c r="B32" s="111"/>
      <c r="C32" s="111"/>
      <c r="D32" s="103"/>
      <c r="E32" s="99"/>
      <c r="F32" s="99"/>
      <c r="G32" s="99"/>
      <c r="H32" s="99"/>
      <c r="I32" s="99"/>
      <c r="J32" s="99"/>
      <c r="K32" s="203"/>
      <c r="L32" s="103"/>
      <c r="M32" s="99"/>
      <c r="N32" s="99"/>
      <c r="O32" s="99"/>
      <c r="P32" s="99"/>
      <c r="Q32" s="99"/>
      <c r="R32" s="99"/>
      <c r="S32" s="203"/>
      <c r="T32" s="103"/>
      <c r="U32" s="99"/>
      <c r="V32" s="99"/>
      <c r="W32" s="99"/>
      <c r="X32" s="99"/>
      <c r="Y32" s="99"/>
      <c r="Z32" s="99"/>
      <c r="AA32" s="99"/>
      <c r="AB32" s="75"/>
      <c r="AC32" s="131" t="s">
        <v>4</v>
      </c>
      <c r="AD32" s="131"/>
      <c r="AE32" s="132">
        <f>SUM(AE18:AE22)/AE23*100</f>
        <v>16.999284654202498</v>
      </c>
      <c r="AF32" s="132">
        <f>SUM(AF18:AF22)/AF23*100</f>
        <v>15.35691563413166</v>
      </c>
      <c r="AG32" s="132">
        <f>SUM(AG18:AG22)/AG23*100</f>
        <v>18.609612823947451</v>
      </c>
      <c r="AH32" s="81"/>
      <c r="AI32" s="81"/>
      <c r="AJ32" s="75"/>
      <c r="AL32" s="2"/>
      <c r="AM32" s="25"/>
      <c r="AN32" s="25"/>
      <c r="AO32" s="25"/>
      <c r="AP32" s="26"/>
      <c r="AQ32" s="25"/>
      <c r="AR32" s="187">
        <f>AE25</f>
        <v>38.639874654948663</v>
      </c>
      <c r="AS32" s="186"/>
      <c r="AT32" s="186"/>
      <c r="AU32" s="1"/>
      <c r="AV32" s="27"/>
      <c r="AW32" s="1"/>
      <c r="AX32" s="1"/>
      <c r="AY32" s="1"/>
      <c r="AZ32" s="139"/>
    </row>
    <row r="33" spans="1:52" ht="13.5" thickTop="1" x14ac:dyDescent="0.2">
      <c r="A33" s="99"/>
      <c r="B33" s="111"/>
      <c r="C33" s="111"/>
      <c r="D33" s="103"/>
      <c r="E33" s="99"/>
      <c r="F33" s="99"/>
      <c r="G33" s="99"/>
      <c r="H33" s="99"/>
      <c r="I33" s="99"/>
      <c r="J33" s="99"/>
      <c r="K33" s="203"/>
      <c r="L33" s="103"/>
      <c r="M33" s="99"/>
      <c r="N33" s="99"/>
      <c r="O33" s="99"/>
      <c r="P33" s="99"/>
      <c r="Q33" s="99"/>
      <c r="R33" s="99"/>
      <c r="S33" s="203"/>
      <c r="T33" s="103"/>
      <c r="U33" s="99"/>
      <c r="V33" s="99"/>
      <c r="W33" s="99"/>
      <c r="X33" s="99"/>
      <c r="Y33" s="99"/>
      <c r="Z33" s="99"/>
      <c r="AA33" s="99"/>
      <c r="AB33" s="75"/>
      <c r="AC33" s="201" t="s">
        <v>74</v>
      </c>
      <c r="AD33" s="201"/>
      <c r="AE33" s="201"/>
      <c r="AF33" s="201"/>
      <c r="AG33" s="201"/>
      <c r="AH33" s="201"/>
      <c r="AI33" s="201"/>
      <c r="AJ33" s="75"/>
      <c r="AL33" s="2"/>
      <c r="AM33" s="25"/>
      <c r="AN33" s="25"/>
      <c r="AO33" s="25"/>
      <c r="AP33" s="26">
        <f>AF27</f>
        <v>44.813624393676228</v>
      </c>
      <c r="AQ33" s="188" t="s">
        <v>22</v>
      </c>
      <c r="AR33" s="188"/>
      <c r="AS33" s="188"/>
      <c r="AT33" s="188"/>
      <c r="AU33" s="188"/>
      <c r="AV33" s="27">
        <f>AG27</f>
        <v>49.157095657752429</v>
      </c>
      <c r="AW33" s="1"/>
      <c r="AX33" s="1"/>
      <c r="AY33" s="1"/>
      <c r="AZ33" s="139"/>
    </row>
    <row r="34" spans="1:52" x14ac:dyDescent="0.2">
      <c r="A34" s="99"/>
      <c r="B34" s="111"/>
      <c r="C34" s="111"/>
      <c r="D34" s="103"/>
      <c r="E34" s="99"/>
      <c r="F34" s="99"/>
      <c r="G34" s="99"/>
      <c r="H34" s="99"/>
      <c r="I34" s="99"/>
      <c r="J34" s="99"/>
      <c r="K34" s="203"/>
      <c r="L34" s="103"/>
      <c r="M34" s="99"/>
      <c r="N34" s="99"/>
      <c r="O34" s="99"/>
      <c r="P34" s="99"/>
      <c r="Q34" s="99"/>
      <c r="R34" s="99"/>
      <c r="S34" s="203"/>
      <c r="T34" s="103"/>
      <c r="U34" s="99"/>
      <c r="V34" s="99"/>
      <c r="W34" s="99"/>
      <c r="X34" s="99"/>
      <c r="Y34" s="99"/>
      <c r="Z34" s="99"/>
      <c r="AA34" s="99"/>
      <c r="AB34" s="75"/>
      <c r="AC34" s="116"/>
      <c r="AD34" s="116"/>
      <c r="AE34" s="116"/>
      <c r="AF34" s="116"/>
      <c r="AG34" s="116"/>
      <c r="AH34" s="116"/>
      <c r="AI34" s="116"/>
      <c r="AJ34" s="75"/>
      <c r="AL34" s="2"/>
      <c r="AM34" s="25"/>
      <c r="AN34" s="25"/>
      <c r="AO34" s="25"/>
      <c r="AP34" s="26"/>
      <c r="AQ34" s="25"/>
      <c r="AR34" s="187">
        <f>AE27</f>
        <v>46.974663463364685</v>
      </c>
      <c r="AS34" s="186"/>
      <c r="AT34" s="186"/>
      <c r="AU34" s="1"/>
      <c r="AV34" s="27"/>
      <c r="AW34" s="1"/>
      <c r="AX34" s="1"/>
      <c r="AY34" s="1"/>
      <c r="AZ34" s="139"/>
    </row>
    <row r="35" spans="1:52" x14ac:dyDescent="0.2">
      <c r="A35" s="99"/>
      <c r="B35" s="111"/>
      <c r="C35" s="111"/>
      <c r="D35" s="103"/>
      <c r="E35" s="99"/>
      <c r="F35" s="99"/>
      <c r="G35" s="99"/>
      <c r="H35" s="99"/>
      <c r="I35" s="99"/>
      <c r="J35" s="99"/>
      <c r="K35" s="203"/>
      <c r="L35" s="103"/>
      <c r="M35" s="99"/>
      <c r="N35" s="99"/>
      <c r="O35" s="99"/>
      <c r="P35" s="99"/>
      <c r="Q35" s="99"/>
      <c r="R35" s="99"/>
      <c r="S35" s="203"/>
      <c r="T35" s="103"/>
      <c r="U35" s="99"/>
      <c r="V35" s="99"/>
      <c r="W35" s="99"/>
      <c r="X35" s="99"/>
      <c r="Y35" s="99"/>
      <c r="Z35" s="99"/>
      <c r="AA35" s="99"/>
      <c r="AB35" s="75"/>
      <c r="AC35" s="90"/>
      <c r="AD35" s="90"/>
      <c r="AE35" s="90"/>
      <c r="AF35" s="90"/>
      <c r="AG35" s="90"/>
      <c r="AH35" s="90"/>
      <c r="AI35" s="90"/>
      <c r="AJ35" s="75"/>
      <c r="AL35" s="2"/>
      <c r="AM35" s="4"/>
      <c r="AN35" s="25"/>
      <c r="AO35" s="25"/>
      <c r="AP35" s="26">
        <f>AF28</f>
        <v>15.35691563413166</v>
      </c>
      <c r="AQ35" s="188" t="s">
        <v>23</v>
      </c>
      <c r="AR35" s="188"/>
      <c r="AS35" s="188"/>
      <c r="AT35" s="188"/>
      <c r="AU35" s="188"/>
      <c r="AV35" s="27">
        <f>AG28</f>
        <v>18.609612823947451</v>
      </c>
      <c r="AW35" s="1"/>
      <c r="AX35" s="1"/>
      <c r="AY35" s="1"/>
      <c r="AZ35" s="139"/>
    </row>
    <row r="36" spans="1:52" x14ac:dyDescent="0.2">
      <c r="A36" s="99"/>
      <c r="B36" s="111"/>
      <c r="C36" s="111"/>
      <c r="D36" s="103"/>
      <c r="E36" s="99"/>
      <c r="F36" s="99"/>
      <c r="G36" s="99"/>
      <c r="H36" s="99"/>
      <c r="I36" s="99"/>
      <c r="J36" s="99"/>
      <c r="K36" s="203"/>
      <c r="L36" s="103"/>
      <c r="M36" s="99"/>
      <c r="N36" s="99"/>
      <c r="O36" s="99"/>
      <c r="P36" s="99"/>
      <c r="Q36" s="99"/>
      <c r="R36" s="99"/>
      <c r="S36" s="203"/>
      <c r="T36" s="103"/>
      <c r="U36" s="99"/>
      <c r="V36" s="99"/>
      <c r="W36" s="99"/>
      <c r="X36" s="99"/>
      <c r="Y36" s="99"/>
      <c r="Z36" s="99"/>
      <c r="AA36" s="99"/>
      <c r="AB36" s="75"/>
      <c r="AC36" s="90"/>
      <c r="AD36" s="90"/>
      <c r="AE36" s="91"/>
      <c r="AF36" s="90"/>
      <c r="AG36" s="90"/>
      <c r="AH36" s="90"/>
      <c r="AI36" s="90"/>
      <c r="AJ36" s="75"/>
      <c r="AL36" s="2"/>
      <c r="AM36" s="4"/>
      <c r="AN36" s="25"/>
      <c r="AO36" s="25"/>
      <c r="AP36" s="25"/>
      <c r="AQ36" s="189">
        <f>AE28</f>
        <v>16.999284654202498</v>
      </c>
      <c r="AR36" s="189"/>
      <c r="AS36" s="189"/>
      <c r="AT36" s="189"/>
      <c r="AU36" s="189"/>
      <c r="AV36" s="1"/>
      <c r="AW36" s="1"/>
      <c r="AX36" s="1"/>
      <c r="AY36" s="1"/>
      <c r="AZ36" s="139"/>
    </row>
    <row r="37" spans="1:52" x14ac:dyDescent="0.2">
      <c r="A37" s="99"/>
      <c r="B37" s="111"/>
      <c r="C37" s="111"/>
      <c r="D37" s="103"/>
      <c r="E37" s="99"/>
      <c r="F37" s="99"/>
      <c r="G37" s="99"/>
      <c r="H37" s="99"/>
      <c r="I37" s="99"/>
      <c r="J37" s="99"/>
      <c r="K37" s="203"/>
      <c r="L37" s="103"/>
      <c r="M37" s="99"/>
      <c r="N37" s="99"/>
      <c r="O37" s="99"/>
      <c r="P37" s="99"/>
      <c r="Q37" s="99"/>
      <c r="R37" s="99"/>
      <c r="S37" s="203"/>
      <c r="T37" s="103"/>
      <c r="U37" s="99"/>
      <c r="V37" s="99"/>
      <c r="W37" s="99"/>
      <c r="X37" s="99"/>
      <c r="Y37" s="99"/>
      <c r="Z37" s="99"/>
      <c r="AA37" s="99"/>
      <c r="AB37" s="75"/>
      <c r="AC37" s="92"/>
      <c r="AD37" s="92"/>
      <c r="AE37" s="90"/>
      <c r="AF37" s="90"/>
      <c r="AG37" s="90"/>
      <c r="AH37" s="90"/>
      <c r="AI37" s="90"/>
      <c r="AJ37" s="75"/>
      <c r="AL37" s="2"/>
      <c r="AM37" s="2"/>
      <c r="AN37" s="2"/>
      <c r="AO37" s="2"/>
      <c r="AP37" s="2"/>
      <c r="AQ37" s="2"/>
      <c r="AR37" s="2"/>
      <c r="AS37" s="2"/>
      <c r="AT37" s="2"/>
      <c r="AU37" s="2"/>
      <c r="AV37" s="2"/>
      <c r="AW37" s="2"/>
      <c r="AX37" s="2"/>
      <c r="AY37" s="2"/>
      <c r="AZ37" s="139"/>
    </row>
    <row r="38" spans="1:52" x14ac:dyDescent="0.2">
      <c r="A38" s="99"/>
      <c r="B38" s="111"/>
      <c r="C38" s="111"/>
      <c r="D38" s="103"/>
      <c r="E38" s="99"/>
      <c r="F38" s="99"/>
      <c r="G38" s="99"/>
      <c r="H38" s="99"/>
      <c r="I38" s="99"/>
      <c r="J38" s="99"/>
      <c r="K38" s="203"/>
      <c r="L38" s="103"/>
      <c r="M38" s="99"/>
      <c r="N38" s="99"/>
      <c r="O38" s="99"/>
      <c r="P38" s="99"/>
      <c r="Q38" s="99"/>
      <c r="R38" s="99"/>
      <c r="S38" s="203"/>
      <c r="T38" s="103"/>
      <c r="U38" s="99"/>
      <c r="V38" s="99"/>
      <c r="W38" s="99"/>
      <c r="X38" s="99"/>
      <c r="Y38" s="99"/>
      <c r="Z38" s="99"/>
      <c r="AA38" s="99"/>
      <c r="AB38" s="75"/>
      <c r="AC38" s="90"/>
      <c r="AD38" s="90"/>
      <c r="AE38" s="90"/>
      <c r="AF38" s="90"/>
      <c r="AG38" s="90"/>
      <c r="AH38" s="90"/>
      <c r="AI38" s="90"/>
      <c r="AJ38" s="75"/>
      <c r="AL38" s="2"/>
      <c r="AM38" s="2"/>
      <c r="AN38" s="2"/>
      <c r="AO38" s="2"/>
      <c r="AP38" s="2"/>
      <c r="AQ38" s="2"/>
      <c r="AR38" s="2"/>
      <c r="AS38" s="2"/>
      <c r="AT38" s="2"/>
      <c r="AU38" s="2"/>
      <c r="AV38" s="2"/>
      <c r="AW38" s="2"/>
      <c r="AX38" s="2"/>
      <c r="AY38" s="2"/>
      <c r="AZ38" s="136"/>
    </row>
    <row r="39" spans="1:52" x14ac:dyDescent="0.2">
      <c r="A39" s="99"/>
      <c r="B39" s="111"/>
      <c r="C39" s="111"/>
      <c r="D39" s="103"/>
      <c r="E39" s="99"/>
      <c r="F39" s="99"/>
      <c r="G39" s="99"/>
      <c r="H39" s="99"/>
      <c r="I39" s="99"/>
      <c r="J39" s="99"/>
      <c r="K39" s="203"/>
      <c r="L39" s="103"/>
      <c r="M39" s="99"/>
      <c r="N39" s="99"/>
      <c r="O39" s="99"/>
      <c r="P39" s="99"/>
      <c r="Q39" s="99"/>
      <c r="R39" s="99"/>
      <c r="S39" s="203"/>
      <c r="T39" s="103"/>
      <c r="U39" s="99"/>
      <c r="V39" s="99"/>
      <c r="W39" s="99"/>
      <c r="X39" s="99"/>
      <c r="Y39" s="99"/>
      <c r="Z39" s="99"/>
      <c r="AA39" s="99"/>
      <c r="AB39" s="75"/>
      <c r="AJ39" s="75"/>
      <c r="AL39" s="2"/>
      <c r="AM39" s="2"/>
      <c r="AN39" s="2"/>
      <c r="AO39" s="2"/>
      <c r="AP39" s="2"/>
      <c r="AQ39" s="2"/>
      <c r="AR39" s="2"/>
      <c r="AS39" s="2"/>
      <c r="AT39" s="2"/>
      <c r="AU39" s="2"/>
      <c r="AV39" s="2"/>
      <c r="AW39" s="2"/>
      <c r="AX39" s="2"/>
      <c r="AY39" s="2"/>
      <c r="AZ39" s="136"/>
    </row>
    <row r="40" spans="1:52" x14ac:dyDescent="0.2">
      <c r="A40" s="99"/>
      <c r="B40" s="99"/>
      <c r="C40" s="99"/>
      <c r="D40" s="99"/>
      <c r="E40" s="99"/>
      <c r="F40" s="99"/>
      <c r="G40" s="99"/>
      <c r="H40" s="99"/>
      <c r="I40" s="99"/>
      <c r="J40" s="99"/>
      <c r="K40" s="203"/>
      <c r="L40" s="99"/>
      <c r="M40" s="99"/>
      <c r="N40" s="99"/>
      <c r="O40" s="99"/>
      <c r="P40" s="99"/>
      <c r="Q40" s="99"/>
      <c r="R40" s="99"/>
      <c r="S40" s="203"/>
      <c r="T40" s="99"/>
      <c r="U40" s="99"/>
      <c r="V40" s="99"/>
      <c r="W40" s="99"/>
      <c r="X40" s="99"/>
      <c r="Y40" s="99"/>
      <c r="Z40" s="99"/>
      <c r="AA40" s="99"/>
      <c r="AB40" s="75"/>
      <c r="AJ40" s="75"/>
      <c r="AL40" s="2"/>
      <c r="AM40" s="2"/>
      <c r="AN40" s="2"/>
      <c r="AO40" s="2"/>
      <c r="AP40" s="2"/>
      <c r="AQ40" s="2"/>
      <c r="AR40" s="2"/>
      <c r="AS40" s="2"/>
      <c r="AT40" s="2"/>
      <c r="AU40" s="2"/>
      <c r="AV40" s="2"/>
      <c r="AW40" s="2"/>
      <c r="AX40" s="2"/>
      <c r="AY40" s="2"/>
      <c r="AZ40" s="136"/>
    </row>
    <row r="41" spans="1:52" x14ac:dyDescent="0.2">
      <c r="A41" s="99"/>
      <c r="B41" s="99"/>
      <c r="C41" s="99"/>
      <c r="D41" s="99"/>
      <c r="E41" s="99"/>
      <c r="F41" s="99"/>
      <c r="G41" s="99"/>
      <c r="H41" s="99"/>
      <c r="I41" s="99"/>
      <c r="J41" s="99"/>
      <c r="K41" s="203"/>
      <c r="L41" s="99"/>
      <c r="M41" s="99"/>
      <c r="N41" s="99"/>
      <c r="O41" s="99"/>
      <c r="P41" s="99"/>
      <c r="Q41" s="99"/>
      <c r="R41" s="99"/>
      <c r="S41" s="203"/>
      <c r="T41" s="99"/>
      <c r="U41" s="99"/>
      <c r="V41" s="99"/>
      <c r="W41" s="99"/>
      <c r="X41" s="99"/>
      <c r="Y41" s="99"/>
      <c r="Z41" s="99"/>
      <c r="AA41" s="99"/>
      <c r="AB41" s="75"/>
      <c r="AJ41" s="75"/>
      <c r="AL41" s="2"/>
      <c r="AM41" s="2"/>
      <c r="AN41" s="2"/>
      <c r="AO41" s="2"/>
      <c r="AP41" s="2"/>
      <c r="AQ41" s="2"/>
      <c r="AR41" s="2"/>
      <c r="AS41" s="2"/>
      <c r="AT41" s="2"/>
      <c r="AU41" s="2"/>
      <c r="AV41" s="2"/>
      <c r="AW41" s="2"/>
      <c r="AX41" s="2"/>
      <c r="AY41" s="2"/>
      <c r="AZ41" s="136"/>
    </row>
    <row r="42" spans="1:52" x14ac:dyDescent="0.2">
      <c r="A42" s="75"/>
      <c r="B42" s="75"/>
      <c r="C42" s="75"/>
      <c r="D42" s="75"/>
      <c r="E42" s="75"/>
      <c r="F42" s="75"/>
      <c r="G42" s="75"/>
      <c r="H42" s="75"/>
      <c r="I42" s="75"/>
      <c r="J42" s="75"/>
      <c r="K42" s="75"/>
      <c r="L42" s="75"/>
      <c r="M42" s="75"/>
      <c r="N42" s="75"/>
      <c r="O42" s="75"/>
      <c r="P42" s="75"/>
      <c r="Q42" s="75"/>
      <c r="R42" s="75"/>
      <c r="S42" s="75"/>
      <c r="T42" s="75"/>
      <c r="U42" s="75"/>
      <c r="V42" s="75"/>
      <c r="W42" s="75"/>
      <c r="X42" s="75"/>
      <c r="Y42" s="75"/>
      <c r="Z42" s="75"/>
      <c r="AA42" s="75"/>
      <c r="AB42" s="75"/>
      <c r="AJ42" s="75"/>
      <c r="AL42" s="2"/>
      <c r="AZ42" s="136"/>
    </row>
    <row r="43" spans="1:52" x14ac:dyDescent="0.2">
      <c r="AJ43" s="74"/>
    </row>
  </sheetData>
  <mergeCells count="32">
    <mergeCell ref="A3:B3"/>
    <mergeCell ref="F4:J4"/>
    <mergeCell ref="N4:R4"/>
    <mergeCell ref="V4:Z4"/>
    <mergeCell ref="A4:B4"/>
    <mergeCell ref="S2:S41"/>
    <mergeCell ref="D3:J3"/>
    <mergeCell ref="L3:R3"/>
    <mergeCell ref="T3:Z3"/>
    <mergeCell ref="AC33:AI33"/>
    <mergeCell ref="AQ36:AU36"/>
    <mergeCell ref="A2:B2"/>
    <mergeCell ref="AR32:AT32"/>
    <mergeCell ref="AM5:AY6"/>
    <mergeCell ref="AQ7:AR7"/>
    <mergeCell ref="AM8:AR8"/>
    <mergeCell ref="AT8:AY8"/>
    <mergeCell ref="AQ33:AU33"/>
    <mergeCell ref="AR34:AT34"/>
    <mergeCell ref="AQ35:AU35"/>
    <mergeCell ref="AC27:AD27"/>
    <mergeCell ref="AC28:AD28"/>
    <mergeCell ref="D2:J2"/>
    <mergeCell ref="K2:K41"/>
    <mergeCell ref="L2:R2"/>
    <mergeCell ref="AR30:AT30"/>
    <mergeCell ref="AQ29:AU29"/>
    <mergeCell ref="AQ31:AU31"/>
    <mergeCell ref="AC26:AD26"/>
    <mergeCell ref="AC3:AI3"/>
    <mergeCell ref="AC24:AD24"/>
    <mergeCell ref="AC25:AD25"/>
  </mergeCells>
  <phoneticPr fontId="0" type="noConversion"/>
  <conditionalFormatting sqref="H5:H22 P5:P22 X5:X22">
    <cfRule type="cellIs" dxfId="1" priority="4" stopIfTrue="1" operator="lessThan">
      <formula>0</formula>
    </cfRule>
  </conditionalFormatting>
  <conditionalFormatting sqref="F6:F22 N6:N22 V6:V22">
    <cfRule type="cellIs" dxfId="0" priority="3" stopIfTrue="1" operator="equal">
      <formula>1</formula>
    </cfRule>
  </conditionalFormatting>
  <pageMargins left="0.7" right="0.7" top="0.75" bottom="0.75" header="0.3" footer="0.3"/>
  <pageSetup paperSize="9" orientation="portrait" r:id="rId1"/>
  <ignoredErrors>
    <ignoredError sqref="A8:A22 B8:B21 C7:C21 D5:E22 F5:J22 G23:J23 T5:Z22 L5:M5 L25:R25 M23:R23 AH23 AI5:AI23 AE23:AG23 AE29:AE32 AE5 AE6:AE22 AG5:AH22 L7:R22 L6:M6 P6:R6 AE26:AG27 AF24:AG24 AF25:AG25 M24:R24 T25:Z28 U23:Z23 U24:Z24 L27:R28 M26:R26 P5:R5 AF5:AF22" unlockedFormula="1"/>
    <ignoredError sqref="AC7" twoDigitTextYear="1"/>
    <ignoredError sqref="AF29:AG32" formulaRange="1" unlocked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Readme</vt:lpstr>
      <vt:lpstr>Formulae_1y</vt:lpstr>
      <vt:lpstr>Formulae_5y</vt:lpstr>
      <vt:lpstr>Formulae_1y!Print_Area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POPULATION PYRAMIDS</dc:subject>
  <dc:creator>Michalis AGORASTAKIS, Zacharoula MICHOU</dc:creator>
  <dc:description>For comments or questions please email to demolab@prd.uth.gr </dc:description>
  <cp:lastModifiedBy>Katerina</cp:lastModifiedBy>
  <cp:lastPrinted>2010-12-02T15:57:09Z</cp:lastPrinted>
  <dcterms:created xsi:type="dcterms:W3CDTF">2009-07-21T10:59:09Z</dcterms:created>
  <dcterms:modified xsi:type="dcterms:W3CDTF">2017-04-14T09:16:54Z</dcterms:modified>
</cp:coreProperties>
</file>